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5" windowHeight="7680" activeTab="5"/>
  </bookViews>
  <sheets>
    <sheet name="كفرذذبيان أ" sheetId="1" r:id="rId1"/>
    <sheet name="كفرذذبيان ب" sheetId="2" r:id="rId2"/>
    <sheet name="كفرذذبيان ج" sheetId="3" r:id="rId3"/>
    <sheet name="كفرذذبيان د" sheetId="4" r:id="rId4"/>
    <sheet name="كفردبيان ه" sheetId="5" r:id="rId5"/>
    <sheet name="كفرذذبيان عام" sheetId="6" r:id="rId6"/>
  </sheets>
  <definedNames>
    <definedName name="_xlnm.Print_Titles" localSheetId="4">'كفردبيان ه'!$1:$4</definedName>
    <definedName name="_xlnm.Print_Titles" localSheetId="0">'كفرذذبيان أ'!$1:$4</definedName>
    <definedName name="_xlnm.Print_Titles" localSheetId="1">'كفرذذبيان ب'!$1:$4</definedName>
    <definedName name="_xlnm.Print_Titles" localSheetId="2">'كفرذذبيان ج'!$1:$4</definedName>
    <definedName name="_xlnm.Print_Titles" localSheetId="3">'كفرذذبيان د'!$1:$4</definedName>
    <definedName name="_xlnm.Print_Titles" localSheetId="5">'كفرذذبيان عام'!$1:$4</definedName>
  </definedNames>
  <calcPr fullCalcOnLoad="1"/>
</workbook>
</file>

<file path=xl/sharedStrings.xml><?xml version="1.0" encoding="utf-8"?>
<sst xmlns="http://schemas.openxmlformats.org/spreadsheetml/2006/main" count="970" uniqueCount="483">
  <si>
    <t>الرقم</t>
  </si>
  <si>
    <t>نوع الاشغال</t>
  </si>
  <si>
    <t>الوحدة</t>
  </si>
  <si>
    <t>الكمية الاجمالية</t>
  </si>
  <si>
    <t>مقطوع</t>
  </si>
  <si>
    <t>م.ط.</t>
  </si>
  <si>
    <t xml:space="preserve">الكشف التخميني </t>
  </si>
  <si>
    <t xml:space="preserve">السعر الافرادي </t>
  </si>
  <si>
    <t xml:space="preserve">السعر الاجمالي  </t>
  </si>
  <si>
    <t>اعمال قص طبقة الزفت والخرسانة</t>
  </si>
  <si>
    <t xml:space="preserve">اعمال الحفر </t>
  </si>
  <si>
    <t xml:space="preserve">القساطل العائدة للشبكة </t>
  </si>
  <si>
    <t xml:space="preserve">قساطل من البوليئيتيلين HDPE PN16 قطر خارجي 90 ملم </t>
  </si>
  <si>
    <t xml:space="preserve">قساطل من البوليئيتيلين HDPE PN16 قطر خارجي 75 ملم </t>
  </si>
  <si>
    <t xml:space="preserve">قساطل من البوليئيتيلين HDPE PN16 قطر خارجي 63 ملم </t>
  </si>
  <si>
    <t xml:space="preserve">قساطل من البوليئيتيلين HDPE PN16 قطر خارجي 50 ملم </t>
  </si>
  <si>
    <t xml:space="preserve">ضغط الخطوط بعد تركيبها على مسافات لا تتعدى الـ500 مترا" </t>
  </si>
  <si>
    <t>عدد</t>
  </si>
  <si>
    <t xml:space="preserve">طبقة الردم </t>
  </si>
  <si>
    <t>م3</t>
  </si>
  <si>
    <t xml:space="preserve">الخرسانة الخفيفة التسليح لتدعيم القساطل وحيث يلزم </t>
  </si>
  <si>
    <t xml:space="preserve">اعادة تزفيت الخنادق </t>
  </si>
  <si>
    <t>م2</t>
  </si>
  <si>
    <t>المدير العام للموارد المائية والكهربائية                        وزير الطاقة والمياه</t>
  </si>
  <si>
    <t xml:space="preserve">                موافق                                             صدّق</t>
  </si>
  <si>
    <t xml:space="preserve">          و.ي.ت                       رئيس مصلحة الدروس بالانابة                    مدير المياه بالانابة</t>
  </si>
  <si>
    <t xml:space="preserve">       نظمه                                       دققه                                    موافق</t>
  </si>
  <si>
    <t>مكتب المهندس ناجي قربان                 المهندس علي الخطيب                          المهندس منى فقيه</t>
  </si>
  <si>
    <t>اقامة الورشة وتركيب المعدات والاعمال الملحقة</t>
  </si>
  <si>
    <t xml:space="preserve">اشغال المنشآت - منشأة للتفريغ وطاردات الهواء من الخرسانة المسلحة </t>
  </si>
  <si>
    <t>منشأة للتفريغ والتفرع وطاردات الهواء Type A قياس  100سم*120سم</t>
  </si>
  <si>
    <t>منشأة للتفريغ والتفرع وطاردات الهواء Type B قياس 120سم*180سم</t>
  </si>
  <si>
    <r>
      <t xml:space="preserve">القساطل المصنوعة من البوليئيتيلين </t>
    </r>
    <r>
      <rPr>
        <b/>
        <u val="single"/>
        <sz val="12.5"/>
        <rFont val="Times New Roman"/>
        <family val="1"/>
      </rPr>
      <t>(HDPE PN16)</t>
    </r>
  </si>
  <si>
    <t>القطع والاكسسوارات العائدة للقساطل</t>
  </si>
  <si>
    <t xml:space="preserve">اعادة وصل الشركات المنزلية </t>
  </si>
  <si>
    <t xml:space="preserve">     </t>
  </si>
  <si>
    <t>مآخذ للخطوط الفرعية لزوم سكورة قطر 63 ملم  وما دون                    ( Bouche a Cle )</t>
  </si>
  <si>
    <t>أ</t>
  </si>
  <si>
    <t>أ-1</t>
  </si>
  <si>
    <t xml:space="preserve"> 1-أ-1</t>
  </si>
  <si>
    <t xml:space="preserve"> 2-أ-1</t>
  </si>
  <si>
    <t>أ-2</t>
  </si>
  <si>
    <t>أ-3</t>
  </si>
  <si>
    <t xml:space="preserve"> 2-أ-6</t>
  </si>
  <si>
    <t>أ-7</t>
  </si>
  <si>
    <t>أ-8</t>
  </si>
  <si>
    <t xml:space="preserve">      د. فادي جورج قمير                                     سيزار أبي خليل</t>
  </si>
  <si>
    <r>
      <t xml:space="preserve">القساطل المصنوعة من الحديد الزهر المرن         </t>
    </r>
    <r>
      <rPr>
        <b/>
        <u val="single"/>
        <sz val="12.5"/>
        <rFont val="Times New Roman"/>
        <family val="1"/>
      </rPr>
      <t>(Ductile Iron Pipes K9)</t>
    </r>
  </si>
  <si>
    <t>قساطل الفونت دوكتيل فئة K9 قطر 150 ملم ( 6 انش )</t>
  </si>
  <si>
    <t xml:space="preserve">قساطل من البوليئيتيلين HDPE PN16 قطر خارجي 125 ملم </t>
  </si>
  <si>
    <t>تسوية واعداد قعر الخندق وتحت القساطل بطبقة من الرمل الناعم سماكة 10  سم والردم حول وفوق القساطل وردم كامل الخندق بطبقات من الرمل الناعم او البودرة الناعمة ناتج الكسارات لقساطل من الحديد الزهر المرن والبوليئيتيلين</t>
  </si>
  <si>
    <t>لخنادق قساطل من البوليئيتيلين قطر 125 ملم وما دون</t>
  </si>
  <si>
    <t>منشأة للتفريغ والتفرع وطاردات الهواء Type C قياس 200سم*250سم</t>
  </si>
  <si>
    <r>
      <t xml:space="preserve"> </t>
    </r>
    <r>
      <rPr>
        <sz val="12"/>
        <rFont val="Simplified Arabic"/>
        <family val="1"/>
      </rPr>
      <t>1-2-أ</t>
    </r>
  </si>
  <si>
    <t xml:space="preserve"> 1-3-أ</t>
  </si>
  <si>
    <t xml:space="preserve"> 1-1-3-أ</t>
  </si>
  <si>
    <t xml:space="preserve"> 2-3-أ</t>
  </si>
  <si>
    <t>3-3-أ</t>
  </si>
  <si>
    <t>2-2-3-أ</t>
  </si>
  <si>
    <t>3-2-3-أ</t>
  </si>
  <si>
    <t>4-2-3-أ</t>
  </si>
  <si>
    <t>5-2-3-أ</t>
  </si>
  <si>
    <t xml:space="preserve"> 4-3-أ</t>
  </si>
  <si>
    <t xml:space="preserve"> 1-4-3-أ</t>
  </si>
  <si>
    <t xml:space="preserve"> 2-4-3-أ</t>
  </si>
  <si>
    <t xml:space="preserve"> 4-أ</t>
  </si>
  <si>
    <t xml:space="preserve"> 1-4-أ</t>
  </si>
  <si>
    <t xml:space="preserve"> 2-4-أ</t>
  </si>
  <si>
    <t xml:space="preserve"> 5-أ</t>
  </si>
  <si>
    <t xml:space="preserve"> 6-أ</t>
  </si>
  <si>
    <t xml:space="preserve"> 1-6-أ</t>
  </si>
  <si>
    <t xml:space="preserve"> 3-6-أ</t>
  </si>
  <si>
    <t xml:space="preserve"> 4-6-أ</t>
  </si>
  <si>
    <t>6-2-3-أ</t>
  </si>
  <si>
    <t>لخنادق من  قسطلين وقساطل حديد الزهر المرن</t>
  </si>
  <si>
    <t>أ-9</t>
  </si>
  <si>
    <t>تقديم ونقل وتركيب المجموعة الكاملة من القساطل والقطع الخاصة داخل  و خارج الخزان وغرفة السكورة ووصل الخزان  بشبكة التوزيع.</t>
  </si>
  <si>
    <t xml:space="preserve"> أ-2-2</t>
  </si>
  <si>
    <t xml:space="preserve"> أ-2-3</t>
  </si>
  <si>
    <t xml:space="preserve"> أ-2-4</t>
  </si>
  <si>
    <t>حفريات لزوم تمديد قسطلين في نفس الخندق عرض 100 سم عمق 130سم</t>
  </si>
  <si>
    <t xml:space="preserve">حفريات لزوم قساطل من الـ HDPE قطر 75 ملم وما دون عمق الخندق 115 سم وعرض الخندق 50 سم </t>
  </si>
  <si>
    <t>قساطل الفونت دوكتيل فئة K9 قطر 250 ملم ( 10 انش )</t>
  </si>
  <si>
    <t>قساطل الفونت دوكتيل فئة K9 قطر 200 ملم ( 8 انش )</t>
  </si>
  <si>
    <t xml:space="preserve">قساطل من البوليئيتيلين HDPE PN16 قطر خارجي 40 ملم </t>
  </si>
  <si>
    <t xml:space="preserve">قساطل من البوليئيتيلين HDPE PN16 قطر خارجي 32 ملم </t>
  </si>
  <si>
    <t xml:space="preserve">حفريات لزوم قساطل من الحديد الزهر المرن ( فونت دوكتيل ) تتراوح اقطارها بين  150 ملم و 250 ملم عمق الخندق 120 سم عرض الخندق 90 سم </t>
  </si>
  <si>
    <t>اشغال تمهيدية خطوط  الجر والتوزيع</t>
  </si>
  <si>
    <t xml:space="preserve"> 2-1-3-أ</t>
  </si>
  <si>
    <t xml:space="preserve"> 3-1-3-أ</t>
  </si>
  <si>
    <t>ب</t>
  </si>
  <si>
    <t>ب-1</t>
  </si>
  <si>
    <t xml:space="preserve"> 1-ب-1</t>
  </si>
  <si>
    <t xml:space="preserve"> 2-ب-1</t>
  </si>
  <si>
    <t>ب-2</t>
  </si>
  <si>
    <r>
      <t xml:space="preserve"> </t>
    </r>
    <r>
      <rPr>
        <sz val="12"/>
        <rFont val="Simplified Arabic"/>
        <family val="1"/>
      </rPr>
      <t>1-2-ب</t>
    </r>
  </si>
  <si>
    <t xml:space="preserve"> ب-2-2</t>
  </si>
  <si>
    <t>ب-2-3</t>
  </si>
  <si>
    <t xml:space="preserve"> ب-2-4</t>
  </si>
  <si>
    <t>ب-3</t>
  </si>
  <si>
    <t xml:space="preserve"> 1-3-ب</t>
  </si>
  <si>
    <t xml:space="preserve"> 1-1-3-ب</t>
  </si>
  <si>
    <t xml:space="preserve"> 2-1-3-ب</t>
  </si>
  <si>
    <t xml:space="preserve"> 2-3-ب</t>
  </si>
  <si>
    <t xml:space="preserve"> 1-2-3-ب</t>
  </si>
  <si>
    <t>2-2-3-ب</t>
  </si>
  <si>
    <t>3-2-3-ب</t>
  </si>
  <si>
    <t>4-2-3-ب</t>
  </si>
  <si>
    <t>5-2-3-ب</t>
  </si>
  <si>
    <t>6-2-3-ب</t>
  </si>
  <si>
    <t>3-3-ب</t>
  </si>
  <si>
    <t xml:space="preserve"> 4-3-ب</t>
  </si>
  <si>
    <t xml:space="preserve"> 1-4-3-ب</t>
  </si>
  <si>
    <t xml:space="preserve"> 2-4-3-ب</t>
  </si>
  <si>
    <t xml:space="preserve"> 4-ب</t>
  </si>
  <si>
    <t xml:space="preserve"> 1-4-ب</t>
  </si>
  <si>
    <t xml:space="preserve"> 2-4-ب</t>
  </si>
  <si>
    <t xml:space="preserve"> 5-ب</t>
  </si>
  <si>
    <t xml:space="preserve"> 6-ب</t>
  </si>
  <si>
    <t xml:space="preserve"> 1-6-ب</t>
  </si>
  <si>
    <t xml:space="preserve"> 2-ب-6</t>
  </si>
  <si>
    <t xml:space="preserve"> 3-6-ب</t>
  </si>
  <si>
    <t xml:space="preserve"> 4-6-ب</t>
  </si>
  <si>
    <t>ب-7</t>
  </si>
  <si>
    <t>ب-8</t>
  </si>
  <si>
    <t>ب-9</t>
  </si>
  <si>
    <t>مجموع ب</t>
  </si>
  <si>
    <t>مجموع أ</t>
  </si>
  <si>
    <t>ج</t>
  </si>
  <si>
    <t>ج-1</t>
  </si>
  <si>
    <t xml:space="preserve"> 1-ج-1</t>
  </si>
  <si>
    <t xml:space="preserve"> 2-ج-1</t>
  </si>
  <si>
    <t>ج-2</t>
  </si>
  <si>
    <t xml:space="preserve"> ج-2-2</t>
  </si>
  <si>
    <t xml:space="preserve"> ج-2-3</t>
  </si>
  <si>
    <t xml:space="preserve"> ج-2-4</t>
  </si>
  <si>
    <t>ج-3</t>
  </si>
  <si>
    <t xml:space="preserve"> 2-ج-6</t>
  </si>
  <si>
    <t>ج-7</t>
  </si>
  <si>
    <t>ج-8</t>
  </si>
  <si>
    <t>ج-9</t>
  </si>
  <si>
    <r>
      <t xml:space="preserve"> </t>
    </r>
    <r>
      <rPr>
        <sz val="12"/>
        <rFont val="Simplified Arabic"/>
        <family val="1"/>
      </rPr>
      <t>1-2-ج</t>
    </r>
  </si>
  <si>
    <t xml:space="preserve"> 1-3-ج</t>
  </si>
  <si>
    <t xml:space="preserve"> 1-1-3-ج</t>
  </si>
  <si>
    <t xml:space="preserve"> 2-1-3-ج</t>
  </si>
  <si>
    <t xml:space="preserve"> 2-3-ج</t>
  </si>
  <si>
    <t xml:space="preserve"> 1-2-3-ج</t>
  </si>
  <si>
    <t>2-2-3-ج</t>
  </si>
  <si>
    <t>3-2-3-ج</t>
  </si>
  <si>
    <t>4-2-3-ج</t>
  </si>
  <si>
    <t>5-2-3-ج</t>
  </si>
  <si>
    <t>6-2-3-ج</t>
  </si>
  <si>
    <t>7-2-3-ج</t>
  </si>
  <si>
    <t>3-3-ج</t>
  </si>
  <si>
    <t xml:space="preserve"> 4-3-ج</t>
  </si>
  <si>
    <t xml:space="preserve"> 1-4-3-ج</t>
  </si>
  <si>
    <t xml:space="preserve"> 2-4-3-ج</t>
  </si>
  <si>
    <t xml:space="preserve"> 4-ج</t>
  </si>
  <si>
    <t xml:space="preserve"> 1-4-ج</t>
  </si>
  <si>
    <t xml:space="preserve"> 2-4-ج</t>
  </si>
  <si>
    <t xml:space="preserve"> 5-ج</t>
  </si>
  <si>
    <t xml:space="preserve"> 6-ج</t>
  </si>
  <si>
    <t xml:space="preserve"> 1-6-ج</t>
  </si>
  <si>
    <t xml:space="preserve"> 3-6-ج</t>
  </si>
  <si>
    <t xml:space="preserve"> 4-6-ج</t>
  </si>
  <si>
    <t>مجموع ج</t>
  </si>
  <si>
    <t>د-1</t>
  </si>
  <si>
    <t xml:space="preserve"> 1-د-1</t>
  </si>
  <si>
    <t xml:space="preserve"> 2-د-1</t>
  </si>
  <si>
    <t>د-2</t>
  </si>
  <si>
    <t xml:space="preserve"> د-2-2</t>
  </si>
  <si>
    <t xml:space="preserve"> د-2-3</t>
  </si>
  <si>
    <t>د-3</t>
  </si>
  <si>
    <t xml:space="preserve"> 2-د-6</t>
  </si>
  <si>
    <t>د-7</t>
  </si>
  <si>
    <t>د-8</t>
  </si>
  <si>
    <t>د-9</t>
  </si>
  <si>
    <t>د</t>
  </si>
  <si>
    <r>
      <t xml:space="preserve"> </t>
    </r>
    <r>
      <rPr>
        <sz val="12"/>
        <rFont val="Simplified Arabic"/>
        <family val="1"/>
      </rPr>
      <t>1-2-د</t>
    </r>
  </si>
  <si>
    <t xml:space="preserve"> 1-3-د</t>
  </si>
  <si>
    <t xml:space="preserve"> 1-1-3-د</t>
  </si>
  <si>
    <t xml:space="preserve"> 2-1-3-د</t>
  </si>
  <si>
    <t xml:space="preserve"> 2-3-د</t>
  </si>
  <si>
    <t xml:space="preserve"> 1-2-3-د</t>
  </si>
  <si>
    <t>2-2-3-د</t>
  </si>
  <si>
    <t>3-2-3-د</t>
  </si>
  <si>
    <t>4-2-3-د</t>
  </si>
  <si>
    <t>5-2-3-د</t>
  </si>
  <si>
    <t>6-2-3-د</t>
  </si>
  <si>
    <t>3-3-د</t>
  </si>
  <si>
    <t xml:space="preserve"> 4-3-د</t>
  </si>
  <si>
    <t xml:space="preserve"> 1-4-3-د</t>
  </si>
  <si>
    <t xml:space="preserve"> 2-4-3-د</t>
  </si>
  <si>
    <t xml:space="preserve"> 4-د</t>
  </si>
  <si>
    <t xml:space="preserve"> 1-4-د</t>
  </si>
  <si>
    <t xml:space="preserve"> 2-4-د</t>
  </si>
  <si>
    <t xml:space="preserve"> 5-د</t>
  </si>
  <si>
    <t xml:space="preserve"> 6-د</t>
  </si>
  <si>
    <t xml:space="preserve"> 1-6-د</t>
  </si>
  <si>
    <t>مجموع د</t>
  </si>
  <si>
    <t>السعر الاجمالي  ل.ل.</t>
  </si>
  <si>
    <t>المجموع</t>
  </si>
  <si>
    <t>المجموع بما فيه القيمة على الضريبة المضافة</t>
  </si>
  <si>
    <t>المجموع العام</t>
  </si>
  <si>
    <t>قيمة الضريبة على القيمة المضافة 11%</t>
  </si>
  <si>
    <t xml:space="preserve"> </t>
  </si>
  <si>
    <t>التايات</t>
  </si>
  <si>
    <t>السكورة الجرارة</t>
  </si>
  <si>
    <t>أ-3-4-3</t>
  </si>
  <si>
    <t>أ-3-4-4</t>
  </si>
  <si>
    <t>أ-3-4-1-1</t>
  </si>
  <si>
    <t>أ-3-4-1-2</t>
  </si>
  <si>
    <t>أ-3-4-1-3</t>
  </si>
  <si>
    <t>أ-3-4-1-4</t>
  </si>
  <si>
    <t>أ-3-4-1-5</t>
  </si>
  <si>
    <t>أ-3-4-1-6</t>
  </si>
  <si>
    <t>أ-3-4-2-1</t>
  </si>
  <si>
    <t>أ-3-4-2-2</t>
  </si>
  <si>
    <t>أ-3-4-2-3</t>
  </si>
  <si>
    <t>أ-3-4-3-1</t>
  </si>
  <si>
    <t>أ-3-4-3-2</t>
  </si>
  <si>
    <t>أ-3-4-3-3</t>
  </si>
  <si>
    <t>أ-3-4-3-4</t>
  </si>
  <si>
    <t>أ-3-4-4-1</t>
  </si>
  <si>
    <t>أ-3-4-4-2</t>
  </si>
  <si>
    <t>أ-3-4-4-3</t>
  </si>
  <si>
    <t>طاردات الهواء مع كافة اكسسواراتها</t>
  </si>
  <si>
    <t>طاردة الهواء الواحدة مع كافة اكسسوارتها DN80 PN16</t>
  </si>
  <si>
    <t>طاردة الهواء الواحدة مع كافة اكسسوارتها DN40 PN16</t>
  </si>
  <si>
    <t>طاردة الهواء الواحدة مع كافة اكسسوارتها DN60 PN16</t>
  </si>
  <si>
    <t xml:space="preserve">مخفف الضغط الواحد مع كافة اكسسواراته PRV DN125 PN16 </t>
  </si>
  <si>
    <t xml:space="preserve">مخفف الضغط الواحد مع كافة اكسسواراته PRV DN50 PN16 </t>
  </si>
  <si>
    <t xml:space="preserve">مخفف الضغط الواحد مع كافة اكسسواراته PRV DN90 PN16 </t>
  </si>
  <si>
    <t xml:space="preserve">مخففات الضغط </t>
  </si>
  <si>
    <t>وحدة</t>
  </si>
  <si>
    <t>ب-3-4-1-1</t>
  </si>
  <si>
    <t>ب-3-4-1-2</t>
  </si>
  <si>
    <t>ب-3-4-1-3</t>
  </si>
  <si>
    <t>ب-3-4-1-4</t>
  </si>
  <si>
    <t>ب-3-4-1-5</t>
  </si>
  <si>
    <t>ب-3-4-1-6</t>
  </si>
  <si>
    <t>ب-3-4-2-1</t>
  </si>
  <si>
    <t>ب-3-4-2-2</t>
  </si>
  <si>
    <t>ب-3-4-2-3</t>
  </si>
  <si>
    <t>ب-3-4-3</t>
  </si>
  <si>
    <t>ب-3-4-3-1</t>
  </si>
  <si>
    <t>ب-3-4-3-2</t>
  </si>
  <si>
    <t>ب-3-4-3-3</t>
  </si>
  <si>
    <t>ب-3-4-3-4</t>
  </si>
  <si>
    <t>ب-3-4-4</t>
  </si>
  <si>
    <t>ب-3-4-4-1</t>
  </si>
  <si>
    <t>ب-3-4-4-2</t>
  </si>
  <si>
    <t>ب-3-4-4-3</t>
  </si>
  <si>
    <t xml:space="preserve">مخفف الضغط الواحد مع كافة اكسسواراته PRV DN63 PN16 </t>
  </si>
  <si>
    <t xml:space="preserve">مخفف الضغط الواحد مع كافة اكسسواراته PRV DN150 PN16 </t>
  </si>
  <si>
    <t>ج-3-4-1-1</t>
  </si>
  <si>
    <t>ج-3-4-1-2</t>
  </si>
  <si>
    <t>ج-3-4-1-3</t>
  </si>
  <si>
    <t>ج-3-4-1-4</t>
  </si>
  <si>
    <t>ج-3-4-1-5</t>
  </si>
  <si>
    <t>ج-3-4-1-6</t>
  </si>
  <si>
    <t>ج-3-4-2-1</t>
  </si>
  <si>
    <t>ج-3-4-2-2</t>
  </si>
  <si>
    <t>ج-3-4-2-3</t>
  </si>
  <si>
    <t>ج-3-4-3</t>
  </si>
  <si>
    <t>ج-3-4-3-1</t>
  </si>
  <si>
    <t>ج-3-4-3-2</t>
  </si>
  <si>
    <t>ج-3-4-3-3</t>
  </si>
  <si>
    <t>ج-3-4-3-4</t>
  </si>
  <si>
    <t>ج-3-4-4</t>
  </si>
  <si>
    <t>ج-3-4-4-1</t>
  </si>
  <si>
    <t>ج-3-4-4-2</t>
  </si>
  <si>
    <t>ج-3-4-4-3</t>
  </si>
  <si>
    <t>د-3-4-1-1</t>
  </si>
  <si>
    <t>د-3-4-1-2</t>
  </si>
  <si>
    <t>د-3-4-1-3</t>
  </si>
  <si>
    <t>د-3-4-1-4</t>
  </si>
  <si>
    <t>د-3-4-1-5</t>
  </si>
  <si>
    <t>د-3-4-1-6</t>
  </si>
  <si>
    <t>د-3-4-2-1</t>
  </si>
  <si>
    <t>د-3-4-2-2</t>
  </si>
  <si>
    <t>د-3-4-2-3</t>
  </si>
  <si>
    <t>د-3-4-3</t>
  </si>
  <si>
    <t>د-3-4-3-1</t>
  </si>
  <si>
    <t>د-3-4-3-2</t>
  </si>
  <si>
    <t>د-3-4-3-3</t>
  </si>
  <si>
    <t>د-3-4-4</t>
  </si>
  <si>
    <t>د-3-4-4-1</t>
  </si>
  <si>
    <t>د-3-4-4-2</t>
  </si>
  <si>
    <t>1-2-3-أ</t>
  </si>
  <si>
    <t xml:space="preserve">حفريات لزوم قساطل تتراوح اقطارها بين 90 ملم و 125 ملم من الـ HDPE عمق الخندق 120 سم عرض الخندق 70 سم </t>
  </si>
  <si>
    <t xml:space="preserve">حفريات لزوم قساطل من الـ HDPE قطر 63 ملم وما دون عمق الخندق 115 سم وعرض الخندق 50 سم </t>
  </si>
  <si>
    <t xml:space="preserve">حفريات لزوم قساطل من الحديد الزهر المرن ( فونت دوكتيل ) تتراوح اقطارها بين  150 ملم و 200 ملم عمق الخندق 120 سم عرض الخندق 90 سم </t>
  </si>
  <si>
    <t>سكورة تفريغ القعر او التفرع قطر 100 ملم مع كافة الاكسسوارات</t>
  </si>
  <si>
    <t>سكورة تفريغ القعر او التفرع قطر 80 ملم مع كافة الاكسسوارات</t>
  </si>
  <si>
    <t>سكورة تفريغ القعر او التفرع قطر 40 ملم مع كافة الاكسسوارات</t>
  </si>
  <si>
    <t xml:space="preserve">السكورة </t>
  </si>
  <si>
    <t>سكر التحكم بالتصريف ( Flaw Regulator Valve) قطر 250 ملم مع كافة الاكسسوارات</t>
  </si>
  <si>
    <t>التايات قياس 250*100*250 ملم مع كافة اكسسواراتها</t>
  </si>
  <si>
    <t>التايات قياس 250*80*250 ملم مع كافة اكسسواراتها</t>
  </si>
  <si>
    <t>التايات قياس 200*100*200 ملم مع كافة اكسسواراتها</t>
  </si>
  <si>
    <t>التايات قياس 200*80*200 ملم مع كافة اكسسواراتها</t>
  </si>
  <si>
    <t>التايات قياس 125*80*125 ملم مع كافة اكسسواراتها</t>
  </si>
  <si>
    <t>التايات قياس 125*60*125 ملم مع كافة اكسسواراتها</t>
  </si>
  <si>
    <t>التايات قياس 90*80*90 ملم مع كافة اكسسواراتها</t>
  </si>
  <si>
    <t>التايات قياس 90*60*90 ملم مع كافة اكسسواراتها</t>
  </si>
  <si>
    <t>التايات قياس 63*40*63 ملم مع كافة اكسسواراتها</t>
  </si>
  <si>
    <t>التايات قياس 40*40*40 ملم مع كافة اكسسواراتها</t>
  </si>
  <si>
    <t>التايات قياس 250*250*250 ملم مع كافة اكسسواراتها</t>
  </si>
  <si>
    <t>أ-3-4-1-7</t>
  </si>
  <si>
    <t>أ-3-4-1-8</t>
  </si>
  <si>
    <t>أ-3-4-1-9</t>
  </si>
  <si>
    <t>أ-3-4-1-10</t>
  </si>
  <si>
    <t>أ-3-4-1-11</t>
  </si>
  <si>
    <t>ب-3-4-1-7</t>
  </si>
  <si>
    <t>ب-3-4-1-8</t>
  </si>
  <si>
    <t>ب-3-4-1-9</t>
  </si>
  <si>
    <t>ب-3-4-1-10</t>
  </si>
  <si>
    <t>ب-3-4-1-11</t>
  </si>
  <si>
    <t>التايات قياس 150*150*150 ملم مع كافة اكسسواراتها</t>
  </si>
  <si>
    <t>التايات قياس 150*100*150 ملم مع كافة اكسسواراتها</t>
  </si>
  <si>
    <t>التايات قياس 150*80*150 ملم مع كافة اكسسواراتها</t>
  </si>
  <si>
    <t>التايات قياس 150*60*150 ملم مع كافة اكسسواراتها</t>
  </si>
  <si>
    <t>ج-3-4-1-7</t>
  </si>
  <si>
    <t>ج-3-4-1-8</t>
  </si>
  <si>
    <t>ج-3-4-1-9</t>
  </si>
  <si>
    <t>ج-3-4-1-10</t>
  </si>
  <si>
    <t>ج-3-4-1-11</t>
  </si>
  <si>
    <t>ج-3-4-1-12</t>
  </si>
  <si>
    <t>سكر التحكم بالتصريف ( Flaw Regulator Valve) قطر 150 ملم مع كافة الاكسسوارات</t>
  </si>
  <si>
    <t>د-3-4-1-10</t>
  </si>
  <si>
    <t>د-3-4-1-9</t>
  </si>
  <si>
    <t>د-3-4-1-8</t>
  </si>
  <si>
    <t>د-3-4-1-7</t>
  </si>
  <si>
    <t>سكورة تفريغ القعر او التفرع قطر 200 ملم مع كافة الاكسسوارات</t>
  </si>
  <si>
    <t>سكورة تفريغ القعر او التفرع قطر 125 ملم مع كافة الاكسسوارات</t>
  </si>
  <si>
    <t>سكورة تفريغ القعر او التفرع قطر 150 ملم مع كافة الاكسسوارات</t>
  </si>
  <si>
    <t>سكورة تفريغ القعر او التفرع قطر 60 ملم مع كافة الاكسسوارات</t>
  </si>
  <si>
    <t>سكورة تفريغ القعر او التفرع قطر 50 ملم مع كافة الاكسسوارات</t>
  </si>
  <si>
    <t>سكورة تفريغ القعر او التفرع قطر 32 ملم مع كافة الاكسسوارات</t>
  </si>
  <si>
    <t>أ-3-4-3-5</t>
  </si>
  <si>
    <t>أ-3-4-3-6</t>
  </si>
  <si>
    <t>أ-3-4-3-7</t>
  </si>
  <si>
    <t>أ-3-4-3-8</t>
  </si>
  <si>
    <t>أ-3-4-3-9</t>
  </si>
  <si>
    <t>أ-3-4-3-10</t>
  </si>
  <si>
    <t>ب-3-4-3-5</t>
  </si>
  <si>
    <t>ب-3-4-3-6</t>
  </si>
  <si>
    <t>ب-3-4-3-7</t>
  </si>
  <si>
    <t>ب-3-4-3-8</t>
  </si>
  <si>
    <t>ب-3-4-3-9</t>
  </si>
  <si>
    <t>ب-3-4-3-10</t>
  </si>
  <si>
    <t>ج-3-4-3-5</t>
  </si>
  <si>
    <t>ج-3-4-3-6</t>
  </si>
  <si>
    <t>ج-3-4-3-7</t>
  </si>
  <si>
    <t>ج-3-4-3-8</t>
  </si>
  <si>
    <t>ج-3-4-3-9</t>
  </si>
  <si>
    <t>د-3-4-3-4</t>
  </si>
  <si>
    <t>د-3-4-3-5</t>
  </si>
  <si>
    <t>د-3-4-3-6</t>
  </si>
  <si>
    <t>د-3-4-3-7</t>
  </si>
  <si>
    <t>د-3-4-3-8</t>
  </si>
  <si>
    <t>د-3-4-3-9</t>
  </si>
  <si>
    <t>شبكات الجر والتوزيع في المنطقة الممتدة من خزان الشحار منسوب 1425 متر ولغاية منسوب  1320 متر</t>
  </si>
  <si>
    <t>شبكات الجر والتوزيع في المنطقة المتوسطة من منسوب 1325 متر ولغاية منسوب 1240 متر</t>
  </si>
  <si>
    <t xml:space="preserve">شبكات الجر والتوزيع في المنطقة السفلية من منسوب  1245 متر ولغلية منسوب 1050 متر    </t>
  </si>
  <si>
    <t>التنزيل المئوي .................فقط................ بالمئة ويكون المجموع بعد التنزيل فقط...............................ليرة لبنانية لا غير</t>
  </si>
  <si>
    <t>المجموع العام بعد التنزيل</t>
  </si>
  <si>
    <t>شبكات الجر والتوزيع في المنطقة الممتدة من خزان الشحار  منسوب 1425 متر ولغاية منسوب 1320 متر</t>
  </si>
  <si>
    <t>شبكات الجر والتوزيع في المنطقة السفلى من منسوب 1245 متر ولغاية منسوب 1050 متر</t>
  </si>
  <si>
    <t>تقديم ونقل وتركيب المجموعة الكاملة من القساطل والقطع الخاصة داخل  و خارج منشأة حصر النبع ووصل المنشأة  بشبكة التوزيع.</t>
  </si>
  <si>
    <t>تقديم ونقل وتركيب المجموعة الكاملة من القساطل والقطع الخاصة داخل  و خارج مكسر الضغط ووصل مكسر الضغط  بشبكة التوزيع.</t>
  </si>
  <si>
    <t>تقديم ونقل وتركيب المجموعة الكاملة من القساطل والقطع الخاصة داخل  و خارج  مكسر الضغط ووصل مكسلر الضغط  بشبكة التوزيع.</t>
  </si>
  <si>
    <t>مشروع انشاء خطوط الجر وشبكات  توزيع مياه الشفة وانشاء خزان سعة 2000 م3 وانشا مكاسر الضغط في بلدة كفردبيان - قضاء كسروان</t>
  </si>
  <si>
    <t xml:space="preserve">القسم الاول : اعمال تحضيرية وتنطيمية </t>
  </si>
  <si>
    <t xml:space="preserve">تنظيم الورشة </t>
  </si>
  <si>
    <t>دراسة التربة</t>
  </si>
  <si>
    <t>القسم الثاني: اعمال عائدة لانشاء خزان سعة 2000 م3</t>
  </si>
  <si>
    <t xml:space="preserve">حفريات في الهواء الطلق لاساسات الخزان وغرف السكورة وغرف العدادات وحيطان الدعم، صخرية او ترابية </t>
  </si>
  <si>
    <t>الدبش المرصوف تحت اساسات الخزانات وغرف السكورة والعدادات</t>
  </si>
  <si>
    <t>خرسانة النظافة 150 كلغ/م3</t>
  </si>
  <si>
    <t xml:space="preserve">الخرسانة المسلحة (350كلغ/م3) بما فيه حديد التسليح </t>
  </si>
  <si>
    <t xml:space="preserve">الخرسانة المسلحة العائدة لسقف وحيطان وارضية الخزان </t>
  </si>
  <si>
    <t>علاوة على الخرسانة النظيفة والقوالب المنحنية (الشرشف الطولي، الاعمدة والجسور الخارجية حول الخزان)</t>
  </si>
  <si>
    <t>تقـديـم ونقـل وتركيـب فاصـل تسـرب الميـاه Joint Water Stop على مستويين ( ارضية و حيطان)</t>
  </si>
  <si>
    <t>تقديم ونقل وتركيب فاصل بين خرسانة السقف وجدران الخزان (Appui En Neoprene Frette)</t>
  </si>
  <si>
    <t>تقديم ونقل وتنفيذ السائل الزفتي مادة "فلنتكوت" Flintcoate" للحوائط المطمورة</t>
  </si>
  <si>
    <r>
      <t>تقديم ونقل وتنفيذ ورقة داخلية مانعة للنش لارضية وحيطان الخزان (</t>
    </r>
    <r>
      <rPr>
        <sz val="12"/>
        <rFont val="Simplified Arabic"/>
        <family val="1"/>
      </rPr>
      <t>Enduit d'étancheite)</t>
    </r>
  </si>
  <si>
    <t>ردميات عادية حول الخزان وغرف السكورة</t>
  </si>
  <si>
    <t>تقديم ونقل وتركيب مواد عازلة للحرارة</t>
  </si>
  <si>
    <t>تقديم ونقل وتركيب الطبقة الزفتية لسقف الخزان</t>
  </si>
  <si>
    <t xml:space="preserve">اعمال اكساء حوائط الخزان وغرفة السكورة الخارجية بحجر الصخر الطبيعي </t>
  </si>
  <si>
    <t>تقديم ونقل وتنفيذ الطرش الافرنجي  لغرفة السكورة على ثلاثة اوجه</t>
  </si>
  <si>
    <t>تقديم ونقل وتركيب المجموعة الكاملة من القساطل والقطع الخاصة داخل  و خارج الخزان وغرفة السكورة  وكذلك كافة القطع والسلالم والفتحات وقساطل التهوئة والمستلزمات الضرورية وذلك حسب الخرائط التنفيذية.</t>
  </si>
  <si>
    <t>تجربة الخزان وتعبئته بالمياه وتعقيمه</t>
  </si>
  <si>
    <t>القسم الثالث : اعمال عائدة لانشاء مكاسر الضغط</t>
  </si>
  <si>
    <t>انشاء مكسر ضغط قياس 10*6*3 م</t>
  </si>
  <si>
    <t xml:space="preserve">حفريات في الهواء الطلق  صخرية او ترابية </t>
  </si>
  <si>
    <t>الدبش المرصوف تحت ارضية مكسر الضغط</t>
  </si>
  <si>
    <t>الردميات العادية في محيط مكسر الضغط</t>
  </si>
  <si>
    <t xml:space="preserve">الخرسانة المسلحة العائدة لسقف وحيطان وارضية مكسر الضغط </t>
  </si>
  <si>
    <t xml:space="preserve">تقـديـم ونقـل وتركيـب فاصـل تسـرب الميـاه Joint Water Stop </t>
  </si>
  <si>
    <r>
      <t>تقديم ونقل وتنفيذ ورقة داخلية مانعة للنش لارضية وحيطان مكسر الضغط (</t>
    </r>
    <r>
      <rPr>
        <sz val="12"/>
        <rFont val="Simplified Arabic"/>
        <family val="1"/>
      </rPr>
      <t>Enduit d'étancheite)</t>
    </r>
  </si>
  <si>
    <t>تقديم ونقل وتنفيذ ورقة خارجية لحوائط مكسر الضغط</t>
  </si>
  <si>
    <t>تقديم ونقل وتركيب المجموعة الكاملة من القساطل والقطع الخاصة داخل  و خارج مكسر الضغط  وكذلك كافة القطع والسلالم والفتحات وقساطل التهوئة والمستلزمات الضرورية وذلك حسب الخرائط التنفيذية.</t>
  </si>
  <si>
    <t>تجربة مكسر الضغط وتعبئته بالمياه وتعقيمه</t>
  </si>
  <si>
    <t>انشاء مكسر ضغط قياس 7*5*2.5 م</t>
  </si>
  <si>
    <t xml:space="preserve">المجموع </t>
  </si>
  <si>
    <t>ه</t>
  </si>
  <si>
    <t>انشاء خزان سعة 2000 م3 وانشاء مكاسر الضغط</t>
  </si>
  <si>
    <t>ه-1-1</t>
  </si>
  <si>
    <t xml:space="preserve"> ه-1-2</t>
  </si>
  <si>
    <t xml:space="preserve"> ه-2-1</t>
  </si>
  <si>
    <t xml:space="preserve"> ه-2-2</t>
  </si>
  <si>
    <t xml:space="preserve"> ه-2-3</t>
  </si>
  <si>
    <t>ه-2-4</t>
  </si>
  <si>
    <t xml:space="preserve"> ه-2-4-1</t>
  </si>
  <si>
    <t xml:space="preserve"> ه-2-5</t>
  </si>
  <si>
    <t xml:space="preserve"> ه-2-6</t>
  </si>
  <si>
    <t xml:space="preserve"> ه-2-7</t>
  </si>
  <si>
    <t xml:space="preserve"> ه-2-8</t>
  </si>
  <si>
    <t xml:space="preserve"> ه-2-9</t>
  </si>
  <si>
    <t xml:space="preserve"> ه-2-10</t>
  </si>
  <si>
    <t xml:space="preserve"> ه-2-11</t>
  </si>
  <si>
    <t xml:space="preserve"> ه-2-12</t>
  </si>
  <si>
    <t xml:space="preserve"> ه-2-13</t>
  </si>
  <si>
    <t xml:space="preserve"> ه-2-14</t>
  </si>
  <si>
    <t xml:space="preserve"> ه-2-15</t>
  </si>
  <si>
    <t xml:space="preserve"> ه-2-15-1</t>
  </si>
  <si>
    <t xml:space="preserve"> ه-2-16</t>
  </si>
  <si>
    <t xml:space="preserve"> ه-3-1</t>
  </si>
  <si>
    <t xml:space="preserve"> ه-3-1-1</t>
  </si>
  <si>
    <t xml:space="preserve"> ه-3-1-2</t>
  </si>
  <si>
    <t xml:space="preserve"> ه-3-1-3</t>
  </si>
  <si>
    <t xml:space="preserve"> ه-3-1-4</t>
  </si>
  <si>
    <t xml:space="preserve"> ه-3-1-5</t>
  </si>
  <si>
    <t xml:space="preserve"> ه-3-1-5-1</t>
  </si>
  <si>
    <t xml:space="preserve"> ه-3-1-6</t>
  </si>
  <si>
    <t xml:space="preserve"> ه-3-1-7</t>
  </si>
  <si>
    <t xml:space="preserve"> ه-3-1-8</t>
  </si>
  <si>
    <t xml:space="preserve"> ه-3-1-9</t>
  </si>
  <si>
    <t xml:space="preserve"> ه-3-1-10</t>
  </si>
  <si>
    <t xml:space="preserve"> ه-3-1-11</t>
  </si>
  <si>
    <t xml:space="preserve"> ه-3-2</t>
  </si>
  <si>
    <t xml:space="preserve"> ه-3-2-1</t>
  </si>
  <si>
    <t xml:space="preserve"> ه-3-2-2</t>
  </si>
  <si>
    <t xml:space="preserve"> ه-3-2-3</t>
  </si>
  <si>
    <t xml:space="preserve"> ه-3-2-4</t>
  </si>
  <si>
    <t xml:space="preserve"> ه-3-2-5</t>
  </si>
  <si>
    <t xml:space="preserve"> ه-3-2-5-1</t>
  </si>
  <si>
    <t xml:space="preserve"> ه-3-2-6</t>
  </si>
  <si>
    <t xml:space="preserve"> ه-3-2-7</t>
  </si>
  <si>
    <t xml:space="preserve"> ه-3-2-8</t>
  </si>
  <si>
    <t xml:space="preserve"> ه-3-2-9</t>
  </si>
  <si>
    <t xml:space="preserve"> ه-3-2-10</t>
  </si>
  <si>
    <t xml:space="preserve"> ه-3-2-11</t>
  </si>
  <si>
    <t>شبكات الجر والتوزيع في المنطقة العلوية والتي تتغذى من منشأة حصر - نبع العسل -</t>
  </si>
  <si>
    <t>ه-1</t>
  </si>
  <si>
    <t>ه-2</t>
  </si>
  <si>
    <t>ه-3</t>
  </si>
  <si>
    <t>ه-3-2-10-1</t>
  </si>
  <si>
    <t>ه-3-2-10-2</t>
  </si>
  <si>
    <t xml:space="preserve"> ه-3-2-10-3</t>
  </si>
  <si>
    <t>ه-3-1-10-1</t>
  </si>
  <si>
    <t>ه-3-1-10-2</t>
  </si>
  <si>
    <t>ه-3-1-10-3</t>
  </si>
  <si>
    <t xml:space="preserve"> ه-2-15-2</t>
  </si>
  <si>
    <t xml:space="preserve"> ه-2-15-3</t>
  </si>
  <si>
    <t>تقديم ونقل وتركيب القطع والاكسسوارات و المجموعات الملحقة لمكسر الضغط</t>
  </si>
  <si>
    <t xml:space="preserve"> ه-2-15-4</t>
  </si>
  <si>
    <t>تقديم ونقل وتركيب سكر صمام رقي  ( HYDRAULIC DIAPHROGMATIC Double Chamber Valve ) قطر 250 ملم يتحمل ضغطا" مقداره 16 وحدة ضغط جوي</t>
  </si>
  <si>
    <t xml:space="preserve"> القطع والاكسسوارات و المجموعات الملحقة للخزان</t>
  </si>
  <si>
    <t>تقديم ونقل وتركيب سكر صمام كروي  (Globe Valve DN150mm PN16) قطر 150 ملم يتحمل ضغطا" مقداره 16 وحدة ضغط جوي</t>
  </si>
  <si>
    <t>تقديم ونقل وتركيب سكر صمام كروي  (Globe Valve DN250mm PN16) قطر 250 ملم يتحمل ضغطا" مقداره 16 وحدة ضغط جوي</t>
  </si>
  <si>
    <t>تقديم ونقل وتركيب صمام تنفيس الضغط  (Anti Water Hammer Valve) قطر 100 ملم يتحمل ضغطا" مقداره 16 وحدة ضغط جوي</t>
  </si>
  <si>
    <t xml:space="preserve"> القطع والاكسسوارات و المجموعات الملحقة لمكسر الضغط</t>
  </si>
  <si>
    <t>تقديم ونقل وتركيب سكر صمام رقي  ( HYDRAULIC DIAPHROGMATIC Double Chamber Valve ) قطر 200 ملم يتحمل ضغطا" مقداره 16 وحدة ضغط جوي</t>
  </si>
  <si>
    <t>تقديم ونقل وتركيب سكر صمام كروي  (Globe Valve DN200mm PN16) قطر 200 ملم يتحمل ضغطا" مقداره 16 وحدة ضغط جوي</t>
  </si>
  <si>
    <t>ه-3-1-10-4</t>
  </si>
  <si>
    <t xml:space="preserve"> ه-3-2-10-4</t>
  </si>
  <si>
    <t>تقديم ونقل وتركيب سكر صمام رقي  ( HYDRAULIC DIAPHROGMATIC Double Chamber Valve ) قطر 150 ملم يتحمل ضغطا" مقداره 16 وحدة ضغط جوي</t>
  </si>
  <si>
    <t>مشروع انشاء خطوط الجر وشبكات  توزيع مياه الشفة وانشاء خزان سعة 2000 م3 وانشاء مكاسر الضغط في بلدة كفردبيان - قضاء كسروان</t>
  </si>
  <si>
    <r>
      <t>يكون المجموع الاجمالي بما فيه الضريبة على  القيمة المضافة فقط خمسة مليارات</t>
    </r>
    <r>
      <rPr>
        <b/>
        <sz val="11"/>
        <color indexed="10"/>
        <rFont val="Simplified Arabic"/>
        <family val="1"/>
      </rPr>
      <t xml:space="preserve"> </t>
    </r>
    <r>
      <rPr>
        <b/>
        <sz val="11"/>
        <rFont val="Simplified Arabic"/>
        <family val="1"/>
      </rPr>
      <t xml:space="preserve">وثمنماية وثلاثة وتسعون مليونا" وماية وثمانية عشر الفا" وسبعماية وستون ليرة لبنانية لاغير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</si>
</sst>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_(* #,##0.0_);_(* \(#,##0.0\);_(* &quot;-&quot;?_);_(@_)"/>
  </numFmts>
  <fonts count="62">
    <font>
      <sz val="10"/>
      <name val="Arial"/>
      <family val="0"/>
    </font>
    <font>
      <b/>
      <u val="single"/>
      <sz val="12"/>
      <name val="Simplified Arabic"/>
      <family val="1"/>
    </font>
    <font>
      <b/>
      <sz val="12"/>
      <name val="Simplified Arabic"/>
      <family val="1"/>
    </font>
    <font>
      <sz val="12"/>
      <name val="Simplified Arabic"/>
      <family val="1"/>
    </font>
    <font>
      <b/>
      <u val="single"/>
      <sz val="18"/>
      <name val="Simplified Arabic"/>
      <family val="1"/>
    </font>
    <font>
      <b/>
      <sz val="14"/>
      <name val="Simplified Arabic"/>
      <family val="1"/>
    </font>
    <font>
      <b/>
      <sz val="14"/>
      <name val="Arial"/>
      <family val="2"/>
    </font>
    <font>
      <b/>
      <u val="single"/>
      <sz val="12.5"/>
      <name val="Simplified Arabic"/>
      <family val="1"/>
    </font>
    <font>
      <b/>
      <u val="single"/>
      <sz val="12.5"/>
      <name val="Times New Roman"/>
      <family val="1"/>
    </font>
    <font>
      <sz val="10"/>
      <name val="Simplified Arabic"/>
      <family val="1"/>
    </font>
    <font>
      <u val="single"/>
      <sz val="12.5"/>
      <name val="Simplified Arabic"/>
      <family val="1"/>
    </font>
    <font>
      <b/>
      <sz val="10"/>
      <name val="Simplified Arabic"/>
      <family val="1"/>
    </font>
    <font>
      <b/>
      <u val="single"/>
      <sz val="16"/>
      <name val="Simplified Arabic"/>
      <family val="1"/>
    </font>
    <font>
      <sz val="11"/>
      <name val="Simplified Arabic"/>
      <family val="1"/>
    </font>
    <font>
      <sz val="9"/>
      <name val="Simplified Arabic"/>
      <family val="1"/>
    </font>
    <font>
      <sz val="8"/>
      <name val="Simplified Arabic"/>
      <family val="1"/>
    </font>
    <font>
      <b/>
      <sz val="11"/>
      <name val="Simplified Arabic"/>
      <family val="1"/>
    </font>
    <font>
      <b/>
      <sz val="11"/>
      <color indexed="10"/>
      <name val="Simplified Arabic"/>
      <family val="1"/>
    </font>
    <font>
      <b/>
      <sz val="11"/>
      <name val="Arial"/>
      <family val="2"/>
    </font>
    <font>
      <b/>
      <sz val="12"/>
      <name val="Arial"/>
      <family val="2"/>
    </font>
    <font>
      <b/>
      <sz val="13"/>
      <name val="Simplified Arabic"/>
      <family val="1"/>
    </font>
    <font>
      <b/>
      <sz val="13"/>
      <name val="Arial"/>
      <family val="2"/>
    </font>
    <font>
      <b/>
      <u val="single"/>
      <sz val="13"/>
      <name val="Simplified Arabic"/>
      <family val="1"/>
    </font>
    <font>
      <sz val="13"/>
      <name val="Simplified Arabic"/>
      <family val="1"/>
    </font>
    <font>
      <b/>
      <sz val="10.5"/>
      <name val="Simplified Arabic"/>
      <family val="1"/>
    </font>
    <font>
      <b/>
      <sz val="9"/>
      <name val="Simplified Arab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212121"/>
      <name val="Inheri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medium"/>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hair"/>
    </border>
    <border>
      <left style="thin"/>
      <right style="medium"/>
      <top style="hair"/>
      <bottom style="hair"/>
    </border>
    <border>
      <left style="thin"/>
      <right style="medium"/>
      <top style="medium"/>
      <bottom style="thin"/>
    </border>
    <border>
      <left style="thin"/>
      <right style="medium"/>
      <top style="thin"/>
      <bottom>
        <color indexed="63"/>
      </bottom>
    </border>
    <border>
      <left style="double"/>
      <right style="medium"/>
      <top style="double"/>
      <bottom style="medium"/>
    </border>
    <border>
      <left style="thin"/>
      <right style="medium"/>
      <top>
        <color indexed="63"/>
      </top>
      <bottom style="hair"/>
    </border>
    <border>
      <left style="medium"/>
      <right style="medium"/>
      <top style="medium"/>
      <bottom style="medium"/>
    </border>
    <border>
      <left>
        <color indexed="63"/>
      </left>
      <right style="double"/>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medium"/>
      <top style="hair"/>
      <bottom style="medium"/>
    </border>
    <border>
      <left style="medium"/>
      <right>
        <color indexed="63"/>
      </right>
      <top style="hair"/>
      <bottom style="hair"/>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8">
    <xf numFmtId="0" fontId="0" fillId="0" borderId="0" xfId="0" applyAlignment="1">
      <alignment/>
    </xf>
    <xf numFmtId="0" fontId="2"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16" fontId="3" fillId="0" borderId="11" xfId="0" applyNumberFormat="1" applyFont="1" applyFill="1" applyBorder="1" applyAlignment="1">
      <alignment horizontal="center" vertical="top" wrapText="1"/>
    </xf>
    <xf numFmtId="0" fontId="3" fillId="0" borderId="0" xfId="0" applyFont="1" applyFill="1" applyBorder="1" applyAlignment="1">
      <alignment wrapText="1"/>
    </xf>
    <xf numFmtId="0" fontId="3" fillId="0"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Border="1" applyAlignment="1">
      <alignment horizontal="center" readingOrder="2"/>
    </xf>
    <xf numFmtId="177" fontId="2" fillId="0" borderId="0" xfId="0" applyNumberFormat="1" applyFont="1" applyFill="1" applyBorder="1" applyAlignment="1">
      <alignment horizontal="center" readingOrder="2"/>
    </xf>
    <xf numFmtId="42" fontId="2" fillId="0" borderId="0" xfId="0" applyNumberFormat="1" applyFont="1" applyFill="1" applyBorder="1" applyAlignment="1">
      <alignment horizontal="center" readingOrder="2"/>
    </xf>
    <xf numFmtId="0" fontId="1" fillId="0" borderId="0" xfId="0" applyFont="1" applyFill="1" applyBorder="1" applyAlignment="1">
      <alignment horizontal="center" vertical="top" wrapText="1"/>
    </xf>
    <xf numFmtId="49" fontId="2" fillId="0" borderId="12" xfId="0" applyNumberFormat="1" applyFont="1" applyBorder="1" applyAlignment="1">
      <alignment horizontal="center" vertical="center" readingOrder="2"/>
    </xf>
    <xf numFmtId="0" fontId="3" fillId="0" borderId="13" xfId="0" applyFont="1" applyBorder="1" applyAlignment="1">
      <alignment vertical="center" readingOrder="2"/>
    </xf>
    <xf numFmtId="0" fontId="2" fillId="0" borderId="0" xfId="0" applyFont="1" applyFill="1" applyBorder="1" applyAlignment="1">
      <alignment vertical="top" wrapText="1" readingOrder="2"/>
    </xf>
    <xf numFmtId="49" fontId="2" fillId="0" borderId="14" xfId="0" applyNumberFormat="1" applyFont="1" applyBorder="1" applyAlignment="1">
      <alignment horizontal="center" vertical="center" readingOrder="2"/>
    </xf>
    <xf numFmtId="49" fontId="2" fillId="0" borderId="15" xfId="0" applyNumberFormat="1" applyFont="1" applyBorder="1" applyAlignment="1">
      <alignment horizontal="center" readingOrder="2"/>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77" fontId="3" fillId="0" borderId="0" xfId="0" applyNumberFormat="1" applyFont="1" applyFill="1" applyBorder="1" applyAlignment="1">
      <alignment horizontal="center" wrapText="1"/>
    </xf>
    <xf numFmtId="42" fontId="3" fillId="0" borderId="0" xfId="0" applyNumberFormat="1" applyFont="1" applyFill="1" applyBorder="1" applyAlignment="1">
      <alignment horizontal="center" wrapText="1"/>
    </xf>
    <xf numFmtId="0" fontId="3" fillId="0" borderId="16" xfId="0" applyFont="1" applyFill="1" applyBorder="1" applyAlignment="1">
      <alignment horizontal="center" wrapText="1"/>
    </xf>
    <xf numFmtId="0" fontId="2" fillId="0" borderId="17" xfId="0" applyFont="1" applyFill="1" applyBorder="1" applyAlignment="1">
      <alignment horizontal="center" vertical="top" wrapText="1"/>
    </xf>
    <xf numFmtId="0" fontId="2" fillId="0" borderId="18" xfId="0" applyFont="1" applyFill="1" applyBorder="1" applyAlignment="1">
      <alignment wrapText="1"/>
    </xf>
    <xf numFmtId="0" fontId="3" fillId="0" borderId="18" xfId="0" applyFont="1" applyFill="1" applyBorder="1" applyAlignment="1">
      <alignment horizontal="center" wrapText="1"/>
    </xf>
    <xf numFmtId="177" fontId="3" fillId="0" borderId="18" xfId="0" applyNumberFormat="1" applyFont="1" applyFill="1" applyBorder="1" applyAlignment="1">
      <alignment horizontal="center" wrapText="1"/>
    </xf>
    <xf numFmtId="42" fontId="3" fillId="0" borderId="19" xfId="0" applyNumberFormat="1" applyFont="1" applyFill="1" applyBorder="1" applyAlignment="1">
      <alignment horizontal="center" wrapText="1"/>
    </xf>
    <xf numFmtId="0" fontId="1" fillId="33" borderId="20" xfId="0" applyFont="1" applyFill="1" applyBorder="1" applyAlignment="1">
      <alignment horizontal="center" vertical="top" wrapText="1"/>
    </xf>
    <xf numFmtId="0" fontId="1" fillId="33" borderId="21" xfId="0" applyFont="1" applyFill="1" applyBorder="1" applyAlignment="1">
      <alignment horizontal="center" vertical="top" wrapText="1"/>
    </xf>
    <xf numFmtId="0" fontId="1" fillId="33" borderId="21" xfId="0" applyFont="1" applyFill="1" applyBorder="1" applyAlignment="1">
      <alignment horizontal="center" wrapText="1"/>
    </xf>
    <xf numFmtId="177" fontId="1" fillId="33" borderId="21" xfId="0" applyNumberFormat="1" applyFont="1" applyFill="1" applyBorder="1" applyAlignment="1">
      <alignment horizontal="center" wrapText="1"/>
    </xf>
    <xf numFmtId="42" fontId="1" fillId="33" borderId="22" xfId="0" applyNumberFormat="1" applyFont="1" applyFill="1" applyBorder="1" applyAlignment="1">
      <alignment horizontal="center" wrapText="1"/>
    </xf>
    <xf numFmtId="0" fontId="0" fillId="0" borderId="0" xfId="0" applyAlignment="1">
      <alignment wrapText="1"/>
    </xf>
    <xf numFmtId="0" fontId="5" fillId="0" borderId="0" xfId="0" applyFont="1" applyFill="1" applyBorder="1" applyAlignment="1">
      <alignment horizontal="center" vertical="top" wrapText="1"/>
    </xf>
    <xf numFmtId="0" fontId="6" fillId="0" borderId="0" xfId="0" applyFont="1" applyAlignment="1">
      <alignment wrapText="1"/>
    </xf>
    <xf numFmtId="0" fontId="2" fillId="0" borderId="23" xfId="0" applyFont="1" applyFill="1" applyBorder="1" applyAlignment="1">
      <alignment horizontal="center" vertical="top" wrapText="1"/>
    </xf>
    <xf numFmtId="0" fontId="3" fillId="0" borderId="16" xfId="0" applyFont="1" applyFill="1" applyBorder="1" applyAlignment="1">
      <alignment horizontal="center" vertical="center" wrapText="1"/>
    </xf>
    <xf numFmtId="16" fontId="3" fillId="0" borderId="11"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2" fontId="3" fillId="0" borderId="0" xfId="0" applyNumberFormat="1" applyFont="1" applyFill="1" applyBorder="1" applyAlignment="1">
      <alignment wrapText="1"/>
    </xf>
    <xf numFmtId="37" fontId="3" fillId="0" borderId="24" xfId="0" applyNumberFormat="1" applyFont="1" applyFill="1" applyBorder="1" applyAlignment="1">
      <alignment horizontal="center" wrapText="1"/>
    </xf>
    <xf numFmtId="37"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16" xfId="0" applyNumberFormat="1" applyFont="1" applyFill="1" applyBorder="1" applyAlignment="1">
      <alignment horizontal="center" wrapText="1"/>
    </xf>
    <xf numFmtId="37" fontId="2" fillId="0" borderId="25" xfId="0" applyNumberFormat="1" applyFont="1" applyBorder="1" applyAlignment="1">
      <alignment horizontal="center" vertical="center" readingOrder="2"/>
    </xf>
    <xf numFmtId="37" fontId="2" fillId="0" borderId="26" xfId="0" applyNumberFormat="1" applyFont="1" applyBorder="1" applyAlignment="1">
      <alignment horizontal="center" vertical="center" readingOrder="2"/>
    </xf>
    <xf numFmtId="37" fontId="2" fillId="0" borderId="27" xfId="0" applyNumberFormat="1" applyFont="1" applyBorder="1" applyAlignment="1">
      <alignment horizontal="center" readingOrder="2"/>
    </xf>
    <xf numFmtId="0" fontId="9" fillId="0" borderId="11" xfId="0" applyFont="1" applyFill="1" applyBorder="1" applyAlignment="1">
      <alignment horizontal="center" vertical="top" wrapText="1"/>
    </xf>
    <xf numFmtId="0" fontId="3" fillId="0" borderId="16" xfId="0" applyFont="1" applyBorder="1" applyAlignment="1">
      <alignment wrapText="1"/>
    </xf>
    <xf numFmtId="37" fontId="3" fillId="0" borderId="28" xfId="0" applyNumberFormat="1" applyFont="1" applyFill="1" applyBorder="1" applyAlignment="1">
      <alignment horizontal="center" wrapText="1"/>
    </xf>
    <xf numFmtId="3" fontId="3" fillId="0" borderId="10" xfId="0" applyNumberFormat="1" applyFont="1" applyFill="1" applyBorder="1" applyAlignment="1">
      <alignment horizontal="center" vertical="center" wrapText="1"/>
    </xf>
    <xf numFmtId="0" fontId="11" fillId="0" borderId="16" xfId="0" applyFont="1" applyFill="1" applyBorder="1" applyAlignment="1">
      <alignment wrapText="1"/>
    </xf>
    <xf numFmtId="0" fontId="3" fillId="0" borderId="23" xfId="0" applyFont="1" applyFill="1" applyBorder="1" applyAlignment="1">
      <alignment horizontal="center" vertical="top" wrapText="1"/>
    </xf>
    <xf numFmtId="0" fontId="7" fillId="0" borderId="10" xfId="0" applyFont="1" applyBorder="1" applyAlignment="1">
      <alignment horizontal="justify" vertical="center" readingOrder="2"/>
    </xf>
    <xf numFmtId="0" fontId="3" fillId="0" borderId="23" xfId="0" applyFont="1" applyFill="1" applyBorder="1" applyAlignment="1">
      <alignment horizontal="center" vertical="center" wrapText="1"/>
    </xf>
    <xf numFmtId="177" fontId="3" fillId="0" borderId="16"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8" xfId="0" applyFont="1" applyFill="1" applyBorder="1" applyAlignment="1">
      <alignment horizontal="center" wrapText="1"/>
    </xf>
    <xf numFmtId="177" fontId="1" fillId="0" borderId="18" xfId="0" applyNumberFormat="1" applyFont="1" applyFill="1" applyBorder="1" applyAlignment="1">
      <alignment horizontal="center" wrapText="1"/>
    </xf>
    <xf numFmtId="42" fontId="1" fillId="0" borderId="19" xfId="0" applyNumberFormat="1" applyFont="1" applyFill="1" applyBorder="1" applyAlignment="1">
      <alignment horizontal="center" wrapText="1"/>
    </xf>
    <xf numFmtId="0" fontId="61" fillId="0" borderId="0" xfId="0" applyFont="1" applyBorder="1" applyAlignment="1">
      <alignment horizontal="right" vertical="center" wrapText="1"/>
    </xf>
    <xf numFmtId="16" fontId="2" fillId="0" borderId="11" xfId="0" applyNumberFormat="1" applyFont="1" applyFill="1" applyBorder="1" applyAlignment="1">
      <alignment horizontal="center" vertical="top" wrapText="1"/>
    </xf>
    <xf numFmtId="0" fontId="10" fillId="0" borderId="0" xfId="0" applyFont="1" applyAlignment="1">
      <alignment horizontal="justify" vertical="center" readingOrder="2"/>
    </xf>
    <xf numFmtId="0" fontId="13" fillId="0" borderId="10" xfId="0" applyFont="1" applyFill="1" applyBorder="1" applyAlignment="1">
      <alignment wrapText="1"/>
    </xf>
    <xf numFmtId="0" fontId="2" fillId="0" borderId="23" xfId="0" applyFont="1" applyFill="1" applyBorder="1" applyAlignment="1">
      <alignment horizontal="center" vertical="center" wrapText="1"/>
    </xf>
    <xf numFmtId="37" fontId="3" fillId="0" borderId="0" xfId="0" applyNumberFormat="1" applyFont="1" applyFill="1" applyBorder="1" applyAlignment="1">
      <alignment wrapText="1"/>
    </xf>
    <xf numFmtId="41" fontId="3" fillId="0" borderId="10" xfId="0" applyNumberFormat="1" applyFont="1" applyFill="1" applyBorder="1" applyAlignment="1">
      <alignment horizontal="center" wrapText="1"/>
    </xf>
    <xf numFmtId="41" fontId="3" fillId="0" borderId="10" xfId="0" applyNumberFormat="1" applyFont="1" applyFill="1" applyBorder="1" applyAlignment="1">
      <alignment horizontal="center" vertical="center" wrapText="1"/>
    </xf>
    <xf numFmtId="41" fontId="3" fillId="0" borderId="16" xfId="0" applyNumberFormat="1" applyFont="1" applyFill="1" applyBorder="1" applyAlignment="1">
      <alignment horizontal="center" vertical="center" wrapText="1"/>
    </xf>
    <xf numFmtId="37" fontId="2" fillId="0" borderId="29" xfId="0" applyNumberFormat="1" applyFont="1" applyBorder="1" applyAlignment="1">
      <alignment horizontal="center" vertical="center" readingOrder="2"/>
    </xf>
    <xf numFmtId="0" fontId="2" fillId="0" borderId="0" xfId="0" applyFont="1" applyBorder="1" applyAlignment="1">
      <alignment horizontal="left" vertical="center" readingOrder="2"/>
    </xf>
    <xf numFmtId="0" fontId="2" fillId="0" borderId="13" xfId="0" applyFont="1" applyBorder="1" applyAlignment="1">
      <alignment horizontal="left" vertical="center" readingOrder="2"/>
    </xf>
    <xf numFmtId="0" fontId="14" fillId="0" borderId="23" xfId="0" applyFont="1" applyFill="1" applyBorder="1" applyAlignment="1">
      <alignment horizontal="center" vertical="top" wrapText="1"/>
    </xf>
    <xf numFmtId="0" fontId="3" fillId="0" borderId="10" xfId="0" applyFont="1" applyBorder="1" applyAlignment="1">
      <alignment/>
    </xf>
    <xf numFmtId="0" fontId="11" fillId="0" borderId="11" xfId="0" applyFont="1" applyFill="1" applyBorder="1" applyAlignment="1">
      <alignment horizontal="center" vertical="top" wrapText="1"/>
    </xf>
    <xf numFmtId="0" fontId="2" fillId="0" borderId="16" xfId="0" applyFont="1" applyBorder="1" applyAlignment="1">
      <alignment wrapText="1"/>
    </xf>
    <xf numFmtId="0" fontId="11" fillId="0" borderId="23" xfId="0" applyFont="1" applyFill="1" applyBorder="1" applyAlignment="1">
      <alignment horizontal="center" vertical="top" wrapText="1"/>
    </xf>
    <xf numFmtId="0" fontId="15" fillId="0" borderId="2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0" xfId="0" applyFont="1" applyFill="1" applyBorder="1" applyAlignment="1">
      <alignment vertical="center" wrapText="1" readingOrder="2"/>
    </xf>
    <xf numFmtId="0" fontId="3" fillId="34" borderId="10" xfId="0" applyFont="1" applyFill="1" applyBorder="1" applyAlignment="1">
      <alignment horizontal="center" vertical="center" wrapText="1"/>
    </xf>
    <xf numFmtId="0" fontId="3" fillId="34" borderId="16" xfId="0" applyFont="1" applyFill="1" applyBorder="1" applyAlignment="1">
      <alignment horizontal="center" vertical="center" wrapText="1"/>
    </xf>
    <xf numFmtId="3" fontId="3" fillId="34" borderId="10" xfId="0" applyNumberFormat="1" applyFont="1" applyFill="1" applyBorder="1" applyAlignment="1">
      <alignment horizontal="center" wrapText="1"/>
    </xf>
    <xf numFmtId="37" fontId="3" fillId="34" borderId="24" xfId="0" applyNumberFormat="1" applyFont="1" applyFill="1" applyBorder="1" applyAlignment="1">
      <alignment horizontal="center" wrapText="1"/>
    </xf>
    <xf numFmtId="0" fontId="2" fillId="0" borderId="0" xfId="0" applyFont="1" applyBorder="1" applyAlignment="1">
      <alignment horizontal="left" readingOrder="2"/>
    </xf>
    <xf numFmtId="0" fontId="2" fillId="0" borderId="30" xfId="0" applyFont="1" applyBorder="1" applyAlignment="1">
      <alignment horizontal="left" readingOrder="2"/>
    </xf>
    <xf numFmtId="3" fontId="1" fillId="0" borderId="24" xfId="0" applyNumberFormat="1" applyFont="1" applyFill="1" applyBorder="1" applyAlignment="1">
      <alignment horizontal="center" wrapText="1"/>
    </xf>
    <xf numFmtId="0" fontId="12" fillId="0" borderId="0" xfId="0" applyFont="1" applyFill="1" applyBorder="1" applyAlignment="1">
      <alignment horizontal="center" wrapText="1"/>
    </xf>
    <xf numFmtId="0" fontId="3" fillId="0" borderId="0" xfId="55" applyFont="1" applyFill="1" applyBorder="1" applyAlignment="1">
      <alignment wrapText="1"/>
      <protection/>
    </xf>
    <xf numFmtId="0" fontId="2" fillId="0" borderId="0" xfId="55" applyFont="1" applyFill="1" applyBorder="1" applyAlignment="1">
      <alignment horizontal="center" readingOrder="2"/>
      <protection/>
    </xf>
    <xf numFmtId="177" fontId="2" fillId="0" borderId="0" xfId="55" applyNumberFormat="1" applyFont="1" applyFill="1" applyBorder="1" applyAlignment="1">
      <alignment horizontal="center" readingOrder="2"/>
      <protection/>
    </xf>
    <xf numFmtId="42" fontId="2" fillId="0" borderId="0" xfId="55" applyNumberFormat="1" applyFont="1" applyFill="1" applyBorder="1" applyAlignment="1">
      <alignment horizontal="center" readingOrder="2"/>
      <protection/>
    </xf>
    <xf numFmtId="0" fontId="1" fillId="33" borderId="20" xfId="55" applyFont="1" applyFill="1" applyBorder="1" applyAlignment="1">
      <alignment horizontal="center" vertical="top" wrapText="1"/>
      <protection/>
    </xf>
    <xf numFmtId="0" fontId="1" fillId="33" borderId="21" xfId="55" applyFont="1" applyFill="1" applyBorder="1" applyAlignment="1">
      <alignment horizontal="center" vertical="top" wrapText="1"/>
      <protection/>
    </xf>
    <xf numFmtId="0" fontId="1" fillId="33" borderId="21" xfId="55" applyFont="1" applyFill="1" applyBorder="1" applyAlignment="1">
      <alignment horizontal="center" wrapText="1"/>
      <protection/>
    </xf>
    <xf numFmtId="177" fontId="1" fillId="33" borderId="21" xfId="55" applyNumberFormat="1" applyFont="1" applyFill="1" applyBorder="1" applyAlignment="1">
      <alignment horizontal="center" wrapText="1"/>
      <protection/>
    </xf>
    <xf numFmtId="42" fontId="1" fillId="33" borderId="22" xfId="55" applyNumberFormat="1" applyFont="1" applyFill="1" applyBorder="1" applyAlignment="1">
      <alignment horizontal="center" wrapText="1"/>
      <protection/>
    </xf>
    <xf numFmtId="0" fontId="1" fillId="0" borderId="0" xfId="55" applyFont="1" applyFill="1" applyBorder="1" applyAlignment="1">
      <alignment horizontal="center" vertical="top" wrapText="1"/>
      <protection/>
    </xf>
    <xf numFmtId="0" fontId="22" fillId="0" borderId="10" xfId="55" applyFont="1" applyBorder="1" applyAlignment="1">
      <alignment horizontal="center" vertical="top" wrapText="1" readingOrder="2"/>
      <protection/>
    </xf>
    <xf numFmtId="0" fontId="22" fillId="0" borderId="16" xfId="55" applyFont="1" applyBorder="1" applyAlignment="1">
      <alignment horizontal="center" vertical="top" wrapText="1" readingOrder="2"/>
      <protection/>
    </xf>
    <xf numFmtId="3" fontId="22" fillId="0" borderId="16" xfId="55" applyNumberFormat="1" applyFont="1" applyBorder="1" applyAlignment="1">
      <alignment horizontal="center" vertical="top" wrapText="1" readingOrder="2"/>
      <protection/>
    </xf>
    <xf numFmtId="3" fontId="22" fillId="0" borderId="28" xfId="55" applyNumberFormat="1" applyFont="1" applyBorder="1" applyAlignment="1">
      <alignment horizontal="center" vertical="top" wrapText="1" readingOrder="2"/>
      <protection/>
    </xf>
    <xf numFmtId="16" fontId="3" fillId="0" borderId="11" xfId="55" applyNumberFormat="1" applyFont="1" applyBorder="1" applyAlignment="1">
      <alignment horizontal="right" vertical="top" wrapText="1" readingOrder="2"/>
      <protection/>
    </xf>
    <xf numFmtId="0" fontId="23" fillId="0" borderId="10" xfId="55" applyFont="1" applyBorder="1" applyAlignment="1">
      <alignment horizontal="right" vertical="top" wrapText="1" readingOrder="2"/>
      <protection/>
    </xf>
    <xf numFmtId="0" fontId="23" fillId="0" borderId="10" xfId="55" applyFont="1" applyBorder="1" applyAlignment="1">
      <alignment horizontal="center" vertical="top" wrapText="1" readingOrder="2"/>
      <protection/>
    </xf>
    <xf numFmtId="3" fontId="23" fillId="0" borderId="10" xfId="55" applyNumberFormat="1" applyFont="1" applyBorder="1" applyAlignment="1">
      <alignment horizontal="center" vertical="top" wrapText="1" readingOrder="2"/>
      <protection/>
    </xf>
    <xf numFmtId="3" fontId="23" fillId="0" borderId="24" xfId="55" applyNumberFormat="1" applyFont="1" applyBorder="1" applyAlignment="1">
      <alignment horizontal="center" vertical="top" wrapText="1" readingOrder="2"/>
      <protection/>
    </xf>
    <xf numFmtId="0" fontId="3" fillId="0" borderId="11" xfId="55" applyFont="1" applyBorder="1" applyAlignment="1">
      <alignment horizontal="right" vertical="top" wrapText="1" readingOrder="2"/>
      <protection/>
    </xf>
    <xf numFmtId="0" fontId="23" fillId="0" borderId="10" xfId="55" applyFont="1" applyBorder="1" applyAlignment="1">
      <alignment vertical="top" wrapText="1" readingOrder="2"/>
      <protection/>
    </xf>
    <xf numFmtId="0" fontId="23" fillId="0" borderId="10" xfId="55" applyFont="1" applyBorder="1" applyAlignment="1">
      <alignment horizontal="center" wrapText="1" readingOrder="2"/>
      <protection/>
    </xf>
    <xf numFmtId="0" fontId="22" fillId="0" borderId="11" xfId="55" applyFont="1" applyBorder="1" applyAlignment="1">
      <alignment horizontal="center" vertical="top" wrapText="1" readingOrder="2"/>
      <protection/>
    </xf>
    <xf numFmtId="3" fontId="22" fillId="0" borderId="10" xfId="55" applyNumberFormat="1" applyFont="1" applyBorder="1" applyAlignment="1">
      <alignment horizontal="center" vertical="top" wrapText="1" readingOrder="2"/>
      <protection/>
    </xf>
    <xf numFmtId="16" fontId="3" fillId="0" borderId="11" xfId="55" applyNumberFormat="1" applyFont="1" applyBorder="1" applyAlignment="1">
      <alignment horizontal="center" vertical="center" wrapText="1" readingOrder="2"/>
      <protection/>
    </xf>
    <xf numFmtId="0" fontId="3" fillId="0" borderId="10" xfId="55" applyFont="1" applyBorder="1" applyAlignment="1">
      <alignment vertical="center" wrapText="1" readingOrder="2"/>
      <protection/>
    </xf>
    <xf numFmtId="0" fontId="23" fillId="0" borderId="10" xfId="55" applyFont="1" applyBorder="1" applyAlignment="1">
      <alignment horizontal="center" vertical="center" wrapText="1" readingOrder="2"/>
      <protection/>
    </xf>
    <xf numFmtId="3" fontId="23" fillId="0" borderId="10" xfId="55" applyNumberFormat="1" applyFont="1" applyBorder="1" applyAlignment="1">
      <alignment horizontal="center" vertical="center" wrapText="1" readingOrder="2"/>
      <protection/>
    </xf>
    <xf numFmtId="0" fontId="3" fillId="0" borderId="11" xfId="55" applyFont="1" applyBorder="1" applyAlignment="1">
      <alignment horizontal="center" vertical="center" wrapText="1" readingOrder="2"/>
      <protection/>
    </xf>
    <xf numFmtId="0" fontId="23" fillId="0" borderId="10" xfId="55" applyFont="1" applyBorder="1" applyAlignment="1">
      <alignment vertical="center" wrapText="1" readingOrder="2"/>
      <protection/>
    </xf>
    <xf numFmtId="0" fontId="3" fillId="0" borderId="11" xfId="55" applyFont="1" applyBorder="1" applyAlignment="1">
      <alignment horizontal="center" vertical="top" wrapText="1" readingOrder="2"/>
      <protection/>
    </xf>
    <xf numFmtId="3" fontId="23" fillId="0" borderId="10" xfId="55" applyNumberFormat="1" applyFont="1" applyBorder="1" applyAlignment="1">
      <alignment horizontal="center" wrapText="1" readingOrder="2"/>
      <protection/>
    </xf>
    <xf numFmtId="0" fontId="2" fillId="0" borderId="11" xfId="55" applyFont="1" applyBorder="1" applyAlignment="1">
      <alignment horizontal="center" vertical="top" wrapText="1" readingOrder="2"/>
      <protection/>
    </xf>
    <xf numFmtId="0" fontId="2" fillId="0" borderId="10" xfId="55" applyFont="1" applyBorder="1" applyAlignment="1">
      <alignment vertical="top" wrapText="1" readingOrder="2"/>
      <protection/>
    </xf>
    <xf numFmtId="0" fontId="9" fillId="0" borderId="11" xfId="55" applyFont="1" applyBorder="1" applyAlignment="1">
      <alignment horizontal="center" vertical="top" wrapText="1" readingOrder="2"/>
      <protection/>
    </xf>
    <xf numFmtId="0" fontId="3" fillId="0" borderId="10" xfId="55" applyFont="1" applyBorder="1" applyAlignment="1">
      <alignment vertical="top" wrapText="1" readingOrder="2"/>
      <protection/>
    </xf>
    <xf numFmtId="0" fontId="3" fillId="0" borderId="11" xfId="55" applyFont="1" applyFill="1" applyBorder="1" applyAlignment="1">
      <alignment horizontal="center" vertical="center" wrapText="1" readingOrder="2"/>
      <protection/>
    </xf>
    <xf numFmtId="0" fontId="3" fillId="0" borderId="10" xfId="55" applyFont="1" applyFill="1" applyBorder="1" applyAlignment="1">
      <alignment vertical="center" wrapText="1" readingOrder="2"/>
      <protection/>
    </xf>
    <xf numFmtId="0" fontId="23" fillId="0" borderId="10" xfId="55" applyFont="1" applyFill="1" applyBorder="1" applyAlignment="1">
      <alignment horizontal="center" vertical="center" wrapText="1" readingOrder="2"/>
      <protection/>
    </xf>
    <xf numFmtId="3" fontId="23" fillId="0" borderId="10" xfId="55" applyNumberFormat="1" applyFont="1" applyFill="1" applyBorder="1" applyAlignment="1">
      <alignment horizontal="center" vertical="center" wrapText="1" readingOrder="2"/>
      <protection/>
    </xf>
    <xf numFmtId="3" fontId="23" fillId="0" borderId="24" xfId="55" applyNumberFormat="1" applyFont="1" applyFill="1" applyBorder="1" applyAlignment="1">
      <alignment horizontal="center" vertical="top" wrapText="1" readingOrder="2"/>
      <protection/>
    </xf>
    <xf numFmtId="0" fontId="9" fillId="0" borderId="17" xfId="55" applyFont="1" applyBorder="1" applyAlignment="1">
      <alignment horizontal="center" vertical="top" wrapText="1" readingOrder="2"/>
      <protection/>
    </xf>
    <xf numFmtId="0" fontId="23" fillId="0" borderId="18" xfId="55" applyFont="1" applyBorder="1" applyAlignment="1">
      <alignment vertical="top" wrapText="1" readingOrder="2"/>
      <protection/>
    </xf>
    <xf numFmtId="0" fontId="23" fillId="0" borderId="18" xfId="55" applyFont="1" applyBorder="1" applyAlignment="1">
      <alignment horizontal="center" wrapText="1" readingOrder="2"/>
      <protection/>
    </xf>
    <xf numFmtId="3" fontId="23" fillId="0" borderId="18" xfId="55" applyNumberFormat="1" applyFont="1" applyBorder="1" applyAlignment="1">
      <alignment horizontal="center" wrapText="1" readingOrder="2"/>
      <protection/>
    </xf>
    <xf numFmtId="0" fontId="9" fillId="0" borderId="23" xfId="55" applyFont="1" applyFill="1" applyBorder="1" applyAlignment="1">
      <alignment horizontal="center" vertical="center" wrapText="1" readingOrder="2"/>
      <protection/>
    </xf>
    <xf numFmtId="0" fontId="23" fillId="0" borderId="16" xfId="55" applyFont="1" applyFill="1" applyBorder="1" applyAlignment="1">
      <alignment vertical="center" wrapText="1" readingOrder="2"/>
      <protection/>
    </xf>
    <xf numFmtId="0" fontId="23" fillId="0" borderId="16" xfId="55" applyFont="1" applyFill="1" applyBorder="1" applyAlignment="1">
      <alignment horizontal="center" vertical="center" wrapText="1" readingOrder="2"/>
      <protection/>
    </xf>
    <xf numFmtId="3" fontId="23" fillId="0" borderId="16" xfId="55" applyNumberFormat="1" applyFont="1" applyFill="1" applyBorder="1" applyAlignment="1">
      <alignment horizontal="center" vertical="center" wrapText="1" readingOrder="2"/>
      <protection/>
    </xf>
    <xf numFmtId="0" fontId="23" fillId="0" borderId="16" xfId="55" applyFont="1" applyBorder="1" applyAlignment="1">
      <alignment vertical="center" wrapText="1" readingOrder="2"/>
      <protection/>
    </xf>
    <xf numFmtId="0" fontId="11" fillId="0" borderId="23" xfId="55" applyFont="1" applyBorder="1" applyAlignment="1">
      <alignment horizontal="center" vertical="top" wrapText="1" readingOrder="2"/>
      <protection/>
    </xf>
    <xf numFmtId="0" fontId="24" fillId="0" borderId="16" xfId="55" applyFont="1" applyBorder="1" applyAlignment="1">
      <alignment vertical="top" wrapText="1" readingOrder="2"/>
      <protection/>
    </xf>
    <xf numFmtId="0" fontId="23" fillId="0" borderId="16" xfId="55" applyFont="1" applyBorder="1" applyAlignment="1">
      <alignment horizontal="center" wrapText="1" readingOrder="2"/>
      <protection/>
    </xf>
    <xf numFmtId="3" fontId="23" fillId="0" borderId="16" xfId="55" applyNumberFormat="1" applyFont="1" applyBorder="1" applyAlignment="1">
      <alignment horizontal="center" wrapText="1" readingOrder="2"/>
      <protection/>
    </xf>
    <xf numFmtId="3" fontId="23" fillId="0" borderId="28" xfId="55" applyNumberFormat="1" applyFont="1" applyBorder="1" applyAlignment="1">
      <alignment horizontal="center" vertical="top" wrapText="1" readingOrder="2"/>
      <protection/>
    </xf>
    <xf numFmtId="0" fontId="14" fillId="0" borderId="11" xfId="55" applyFont="1" applyBorder="1" applyAlignment="1">
      <alignment horizontal="center" vertical="center" wrapText="1" readingOrder="2"/>
      <protection/>
    </xf>
    <xf numFmtId="3" fontId="23" fillId="0" borderId="24" xfId="55" applyNumberFormat="1" applyFont="1" applyBorder="1" applyAlignment="1">
      <alignment horizontal="center" vertical="center" wrapText="1" readingOrder="2"/>
      <protection/>
    </xf>
    <xf numFmtId="0" fontId="25" fillId="0" borderId="11" xfId="55" applyFont="1" applyBorder="1" applyAlignment="1">
      <alignment horizontal="center" vertical="center" wrapText="1" readingOrder="2"/>
      <protection/>
    </xf>
    <xf numFmtId="0" fontId="2" fillId="0" borderId="10" xfId="55" applyFont="1" applyFill="1" applyBorder="1" applyAlignment="1">
      <alignment wrapText="1"/>
      <protection/>
    </xf>
    <xf numFmtId="0" fontId="3" fillId="0" borderId="10" xfId="55" applyFont="1" applyFill="1" applyBorder="1" applyAlignment="1">
      <alignment horizontal="center" wrapText="1"/>
      <protection/>
    </xf>
    <xf numFmtId="0" fontId="3" fillId="0" borderId="16" xfId="55" applyFont="1" applyFill="1" applyBorder="1" applyAlignment="1">
      <alignment horizontal="center" wrapText="1"/>
      <protection/>
    </xf>
    <xf numFmtId="49" fontId="2" fillId="0" borderId="12" xfId="55" applyNumberFormat="1" applyFont="1" applyBorder="1" applyAlignment="1">
      <alignment horizontal="center" vertical="center" readingOrder="2"/>
      <protection/>
    </xf>
    <xf numFmtId="0" fontId="3" fillId="0" borderId="13" xfId="55" applyFont="1" applyBorder="1" applyAlignment="1">
      <alignment vertical="center" readingOrder="2"/>
      <protection/>
    </xf>
    <xf numFmtId="37" fontId="2" fillId="0" borderId="25" xfId="55" applyNumberFormat="1" applyFont="1" applyBorder="1" applyAlignment="1">
      <alignment horizontal="center" vertical="center" readingOrder="2"/>
      <protection/>
    </xf>
    <xf numFmtId="0" fontId="2" fillId="0" borderId="0" xfId="55" applyFont="1" applyFill="1" applyBorder="1" applyAlignment="1">
      <alignment vertical="top" wrapText="1" readingOrder="2"/>
      <protection/>
    </xf>
    <xf numFmtId="0" fontId="3" fillId="0" borderId="0" xfId="55" applyFont="1" applyFill="1" applyBorder="1" applyAlignment="1">
      <alignment horizontal="center" vertical="top" wrapText="1"/>
      <protection/>
    </xf>
    <xf numFmtId="2" fontId="3" fillId="0" borderId="0" xfId="55" applyNumberFormat="1" applyFont="1" applyFill="1" applyBorder="1" applyAlignment="1">
      <alignment wrapText="1"/>
      <protection/>
    </xf>
    <xf numFmtId="0" fontId="3" fillId="0" borderId="0" xfId="55" applyFont="1" applyFill="1" applyBorder="1" applyAlignment="1">
      <alignment horizontal="center" wrapText="1"/>
      <protection/>
    </xf>
    <xf numFmtId="177" fontId="3" fillId="0" borderId="0" xfId="55" applyNumberFormat="1" applyFont="1" applyFill="1" applyBorder="1" applyAlignment="1">
      <alignment horizontal="center" wrapText="1"/>
      <protection/>
    </xf>
    <xf numFmtId="42" fontId="3" fillId="0" borderId="0" xfId="55" applyNumberFormat="1" applyFont="1" applyFill="1" applyBorder="1" applyAlignment="1">
      <alignment horizontal="center" wrapText="1"/>
      <protection/>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3" fontId="1" fillId="0" borderId="33" xfId="0" applyNumberFormat="1" applyFont="1" applyFill="1" applyBorder="1" applyAlignment="1">
      <alignment horizontal="center"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34" xfId="0" applyFont="1" applyFill="1" applyBorder="1" applyAlignment="1">
      <alignment horizontal="center" vertical="top" wrapText="1"/>
    </xf>
    <xf numFmtId="3" fontId="1" fillId="0" borderId="35" xfId="0" applyNumberFormat="1" applyFont="1" applyFill="1" applyBorder="1" applyAlignment="1">
      <alignment horizontal="center" wrapText="1"/>
    </xf>
    <xf numFmtId="0" fontId="1" fillId="0" borderId="11" xfId="55" applyFont="1" applyBorder="1" applyAlignment="1">
      <alignment horizontal="center" vertical="top" wrapText="1" readingOrder="2"/>
      <protection/>
    </xf>
    <xf numFmtId="0" fontId="2" fillId="0" borderId="36" xfId="55" applyFont="1" applyBorder="1" applyAlignment="1">
      <alignment horizontal="center" vertical="top" wrapText="1" readingOrder="2"/>
      <protection/>
    </xf>
    <xf numFmtId="0" fontId="12" fillId="0" borderId="0" xfId="0" applyFont="1" applyFill="1" applyBorder="1" applyAlignment="1">
      <alignment horizontal="center" wrapText="1"/>
    </xf>
    <xf numFmtId="0" fontId="4" fillId="0" borderId="0" xfId="0" applyFont="1" applyFill="1" applyBorder="1" applyAlignment="1">
      <alignment horizontal="center" wrapText="1"/>
    </xf>
    <xf numFmtId="176" fontId="2" fillId="0" borderId="13" xfId="0" applyNumberFormat="1" applyFont="1" applyBorder="1" applyAlignment="1">
      <alignment horizontal="center" vertical="center" readingOrder="2"/>
    </xf>
    <xf numFmtId="0" fontId="4" fillId="0" borderId="0" xfId="55" applyFont="1" applyFill="1" applyBorder="1" applyAlignment="1">
      <alignment horizontal="center" wrapText="1"/>
      <protection/>
    </xf>
    <xf numFmtId="176" fontId="2" fillId="0" borderId="13" xfId="55" applyNumberFormat="1" applyFont="1" applyBorder="1" applyAlignment="1">
      <alignment horizontal="center" vertical="center" readingOrder="2"/>
      <protection/>
    </xf>
    <xf numFmtId="176" fontId="2" fillId="0" borderId="37" xfId="55" applyNumberFormat="1" applyFont="1" applyBorder="1" applyAlignment="1">
      <alignment horizontal="center" vertical="center" readingOrder="2"/>
      <protection/>
    </xf>
    <xf numFmtId="0" fontId="5" fillId="0" borderId="0" xfId="0" applyFont="1" applyFill="1" applyBorder="1" applyAlignment="1">
      <alignment horizontal="center" vertical="top" wrapText="1"/>
    </xf>
    <xf numFmtId="0" fontId="6" fillId="0" borderId="0" xfId="0" applyFont="1" applyAlignment="1">
      <alignment wrapText="1"/>
    </xf>
    <xf numFmtId="0" fontId="3" fillId="0" borderId="0" xfId="0" applyFont="1" applyFill="1" applyBorder="1" applyAlignment="1">
      <alignment horizontal="center" vertical="top" wrapText="1"/>
    </xf>
    <xf numFmtId="0" fontId="0" fillId="0" borderId="0" xfId="0" applyAlignment="1">
      <alignment wrapText="1"/>
    </xf>
    <xf numFmtId="49" fontId="16" fillId="0" borderId="0" xfId="0" applyNumberFormat="1" applyFont="1" applyFill="1" applyBorder="1" applyAlignment="1">
      <alignment horizontal="right" readingOrder="2"/>
    </xf>
    <xf numFmtId="0" fontId="18" fillId="0" borderId="0" xfId="0" applyFont="1" applyAlignment="1">
      <alignment horizontal="right" readingOrder="2"/>
    </xf>
    <xf numFmtId="49" fontId="2" fillId="0" borderId="0" xfId="0" applyNumberFormat="1" applyFont="1" applyFill="1" applyBorder="1" applyAlignment="1">
      <alignment horizontal="right" readingOrder="2"/>
    </xf>
    <xf numFmtId="0" fontId="19" fillId="0" borderId="0" xfId="0" applyFont="1" applyAlignment="1">
      <alignment horizontal="right" readingOrder="2"/>
    </xf>
    <xf numFmtId="0" fontId="20" fillId="0" borderId="0" xfId="0" applyFont="1" applyFill="1" applyBorder="1" applyAlignment="1">
      <alignment horizontal="right" vertical="top" wrapText="1"/>
    </xf>
    <xf numFmtId="0" fontId="21" fillId="0" borderId="0" xfId="0" applyFont="1" applyAlignment="1">
      <alignment horizontal="right" wrapText="1"/>
    </xf>
    <xf numFmtId="0" fontId="0" fillId="0" borderId="0" xfId="0"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80"/>
  <sheetViews>
    <sheetView rightToLeft="1" zoomScalePageLayoutView="0" workbookViewId="0" topLeftCell="A1">
      <selection activeCell="B8" sqref="B8"/>
    </sheetView>
  </sheetViews>
  <sheetFormatPr defaultColWidth="9.140625" defaultRowHeight="12.75"/>
  <cols>
    <col min="1" max="1" width="9.00390625" style="17" customWidth="1"/>
    <col min="2" max="2" width="48.28125" style="5" customWidth="1"/>
    <col min="3" max="3" width="8.00390625" style="18" customWidth="1"/>
    <col min="4" max="4" width="14.00390625" style="18" customWidth="1"/>
    <col min="5" max="5" width="13.28125" style="19" customWidth="1"/>
    <col min="6" max="6" width="17.421875" style="20" customWidth="1"/>
    <col min="7" max="7" width="9.140625" style="5" customWidth="1"/>
    <col min="8" max="8" width="12.00390625" style="5" bestFit="1" customWidth="1"/>
    <col min="9" max="16384" width="9.140625" style="5" customWidth="1"/>
  </cols>
  <sheetData>
    <row r="1" spans="1:6" ht="70.5" customHeight="1">
      <c r="A1" s="171" t="s">
        <v>373</v>
      </c>
      <c r="B1" s="171"/>
      <c r="C1" s="171"/>
      <c r="D1" s="171"/>
      <c r="E1" s="171"/>
      <c r="F1" s="171"/>
    </row>
    <row r="2" spans="1:6" ht="36" customHeight="1">
      <c r="A2" s="172" t="s">
        <v>6</v>
      </c>
      <c r="B2" s="172"/>
      <c r="C2" s="172"/>
      <c r="D2" s="172"/>
      <c r="E2" s="172"/>
      <c r="F2" s="172"/>
    </row>
    <row r="3" spans="1:6" ht="1.5" customHeight="1" thickBot="1">
      <c r="A3" s="8"/>
      <c r="B3" s="8"/>
      <c r="C3" s="8"/>
      <c r="D3" s="8"/>
      <c r="E3" s="9"/>
      <c r="F3" s="10"/>
    </row>
    <row r="4" spans="1:6" s="11" customFormat="1" ht="25.5" thickBot="1">
      <c r="A4" s="27" t="s">
        <v>0</v>
      </c>
      <c r="B4" s="28" t="s">
        <v>1</v>
      </c>
      <c r="C4" s="28" t="s">
        <v>2</v>
      </c>
      <c r="D4" s="29" t="s">
        <v>3</v>
      </c>
      <c r="E4" s="30" t="s">
        <v>7</v>
      </c>
      <c r="F4" s="31" t="s">
        <v>8</v>
      </c>
    </row>
    <row r="5" spans="1:6" s="11" customFormat="1" ht="49.5">
      <c r="A5" s="59" t="s">
        <v>37</v>
      </c>
      <c r="B5" s="60" t="s">
        <v>456</v>
      </c>
      <c r="C5" s="60"/>
      <c r="D5" s="61"/>
      <c r="E5" s="62"/>
      <c r="F5" s="63"/>
    </row>
    <row r="6" spans="1:6" ht="24.75">
      <c r="A6" s="22" t="s">
        <v>38</v>
      </c>
      <c r="B6" s="23" t="s">
        <v>87</v>
      </c>
      <c r="C6" s="24"/>
      <c r="D6" s="24"/>
      <c r="E6" s="25"/>
      <c r="F6" s="26"/>
    </row>
    <row r="7" spans="1:6" ht="24.75">
      <c r="A7" s="4" t="s">
        <v>39</v>
      </c>
      <c r="B7" s="2" t="s">
        <v>28</v>
      </c>
      <c r="C7" s="3" t="s">
        <v>4</v>
      </c>
      <c r="D7" s="3">
        <v>1</v>
      </c>
      <c r="E7" s="42">
        <v>1500000</v>
      </c>
      <c r="F7" s="41">
        <f>E7*D7</f>
        <v>1500000</v>
      </c>
    </row>
    <row r="8" spans="1:8" ht="24.75">
      <c r="A8" s="4" t="s">
        <v>40</v>
      </c>
      <c r="B8" s="2" t="s">
        <v>9</v>
      </c>
      <c r="C8" s="3" t="s">
        <v>5</v>
      </c>
      <c r="D8" s="3">
        <f>D10+D11+D12+D13</f>
        <v>15750</v>
      </c>
      <c r="E8" s="43">
        <v>1000</v>
      </c>
      <c r="F8" s="41">
        <f>E8*D8</f>
        <v>15750000</v>
      </c>
      <c r="H8" s="5">
        <f>D8+D10</f>
        <v>21050</v>
      </c>
    </row>
    <row r="9" spans="1:6" ht="24.75">
      <c r="A9" s="7" t="s">
        <v>41</v>
      </c>
      <c r="B9" s="64" t="s">
        <v>10</v>
      </c>
      <c r="C9" s="3"/>
      <c r="D9" s="3"/>
      <c r="E9" s="43"/>
      <c r="F9" s="41"/>
    </row>
    <row r="10" spans="1:8" ht="49.5">
      <c r="A10" s="7" t="s">
        <v>53</v>
      </c>
      <c r="B10" s="38" t="s">
        <v>80</v>
      </c>
      <c r="C10" s="39" t="s">
        <v>5</v>
      </c>
      <c r="D10" s="39">
        <v>5300</v>
      </c>
      <c r="E10" s="43">
        <v>9000</v>
      </c>
      <c r="F10" s="41">
        <f>E10*D10</f>
        <v>47700000</v>
      </c>
      <c r="H10" s="5">
        <f>1.2*D10</f>
        <v>6360</v>
      </c>
    </row>
    <row r="11" spans="1:8" ht="74.25">
      <c r="A11" s="6" t="s">
        <v>77</v>
      </c>
      <c r="B11" s="38" t="s">
        <v>86</v>
      </c>
      <c r="C11" s="39" t="s">
        <v>5</v>
      </c>
      <c r="D11" s="39">
        <v>970</v>
      </c>
      <c r="E11" s="43">
        <v>8000</v>
      </c>
      <c r="F11" s="41">
        <f>E11*D11</f>
        <v>7760000</v>
      </c>
      <c r="H11" s="5">
        <f>1.1*D11</f>
        <v>1067</v>
      </c>
    </row>
    <row r="12" spans="1:8" ht="49.5">
      <c r="A12" s="37" t="s">
        <v>78</v>
      </c>
      <c r="B12" s="38" t="s">
        <v>290</v>
      </c>
      <c r="C12" s="39" t="s">
        <v>5</v>
      </c>
      <c r="D12" s="39">
        <v>2880</v>
      </c>
      <c r="E12" s="51">
        <v>7000</v>
      </c>
      <c r="F12" s="41">
        <f>E12*D12</f>
        <v>20160000</v>
      </c>
      <c r="H12" s="5">
        <f>1*D12</f>
        <v>2880</v>
      </c>
    </row>
    <row r="13" spans="1:8" ht="49.5">
      <c r="A13" s="37" t="s">
        <v>79</v>
      </c>
      <c r="B13" s="38" t="s">
        <v>291</v>
      </c>
      <c r="C13" s="39" t="s">
        <v>5</v>
      </c>
      <c r="D13" s="39">
        <v>6600</v>
      </c>
      <c r="E13" s="51">
        <v>6000</v>
      </c>
      <c r="F13" s="41">
        <f>E13*D13</f>
        <v>39600000</v>
      </c>
      <c r="H13" s="5">
        <f>0.75*D13</f>
        <v>4950</v>
      </c>
    </row>
    <row r="14" spans="1:8" ht="24.75">
      <c r="A14" s="7" t="s">
        <v>42</v>
      </c>
      <c r="B14" s="1" t="s">
        <v>11</v>
      </c>
      <c r="C14" s="3"/>
      <c r="D14" s="3"/>
      <c r="E14" s="43"/>
      <c r="F14" s="41"/>
      <c r="H14" s="5">
        <f>H10+H11+H12+H13</f>
        <v>15257</v>
      </c>
    </row>
    <row r="15" spans="1:6" ht="42">
      <c r="A15" s="65" t="s">
        <v>54</v>
      </c>
      <c r="B15" s="66" t="s">
        <v>47</v>
      </c>
      <c r="C15" s="3"/>
      <c r="D15" s="3"/>
      <c r="E15" s="43"/>
      <c r="F15" s="41"/>
    </row>
    <row r="16" spans="1:6" ht="24.75">
      <c r="A16" s="48" t="s">
        <v>55</v>
      </c>
      <c r="B16" s="67" t="s">
        <v>82</v>
      </c>
      <c r="C16" s="3" t="s">
        <v>5</v>
      </c>
      <c r="D16" s="3">
        <v>2900</v>
      </c>
      <c r="E16" s="43">
        <v>75000</v>
      </c>
      <c r="F16" s="41">
        <f>E16*D16</f>
        <v>217500000</v>
      </c>
    </row>
    <row r="17" spans="1:6" ht="24.75">
      <c r="A17" s="48" t="s">
        <v>88</v>
      </c>
      <c r="B17" s="67" t="s">
        <v>83</v>
      </c>
      <c r="C17" s="3" t="s">
        <v>5</v>
      </c>
      <c r="D17" s="3">
        <v>600</v>
      </c>
      <c r="E17" s="43">
        <v>67000</v>
      </c>
      <c r="F17" s="41">
        <f>E17*D17</f>
        <v>40200000</v>
      </c>
    </row>
    <row r="18" spans="1:8" ht="24.75">
      <c r="A18" s="48" t="s">
        <v>89</v>
      </c>
      <c r="B18" s="67" t="s">
        <v>48</v>
      </c>
      <c r="C18" s="3" t="s">
        <v>5</v>
      </c>
      <c r="D18" s="3">
        <v>1800</v>
      </c>
      <c r="E18" s="43">
        <v>52000</v>
      </c>
      <c r="F18" s="41">
        <f>E18*D18</f>
        <v>93600000</v>
      </c>
      <c r="H18" s="5">
        <f>D16+D17+D18</f>
        <v>5300</v>
      </c>
    </row>
    <row r="19" spans="1:6" ht="25.5">
      <c r="A19" s="65" t="s">
        <v>56</v>
      </c>
      <c r="B19" s="66" t="s">
        <v>32</v>
      </c>
      <c r="C19" s="3"/>
      <c r="D19" s="3"/>
      <c r="E19" s="43"/>
      <c r="F19" s="41"/>
    </row>
    <row r="20" spans="1:6" ht="24.75">
      <c r="A20" s="48" t="s">
        <v>289</v>
      </c>
      <c r="B20" s="67" t="s">
        <v>49</v>
      </c>
      <c r="C20" s="3" t="s">
        <v>5</v>
      </c>
      <c r="D20" s="3">
        <v>850</v>
      </c>
      <c r="E20" s="70">
        <v>15000</v>
      </c>
      <c r="F20" s="41">
        <f aca="true" t="shared" si="0" ref="F20:F25">E20*D20</f>
        <v>12750000</v>
      </c>
    </row>
    <row r="21" spans="1:6" ht="24.75">
      <c r="A21" s="48" t="s">
        <v>58</v>
      </c>
      <c r="B21" s="67" t="s">
        <v>12</v>
      </c>
      <c r="C21" s="3" t="s">
        <v>5</v>
      </c>
      <c r="D21" s="3">
        <v>2600</v>
      </c>
      <c r="E21" s="70">
        <v>11000</v>
      </c>
      <c r="F21" s="41">
        <f t="shared" si="0"/>
        <v>28600000</v>
      </c>
    </row>
    <row r="22" spans="1:9" ht="24.75">
      <c r="A22" s="48" t="s">
        <v>59</v>
      </c>
      <c r="B22" s="2" t="s">
        <v>14</v>
      </c>
      <c r="C22" s="3" t="s">
        <v>5</v>
      </c>
      <c r="D22" s="3">
        <v>1700</v>
      </c>
      <c r="E22" s="70">
        <v>8000</v>
      </c>
      <c r="F22" s="41">
        <f t="shared" si="0"/>
        <v>13600000</v>
      </c>
      <c r="H22" s="69">
        <f>D20+D21+D22+D23+D24+D25</f>
        <v>15750</v>
      </c>
      <c r="I22" s="69">
        <f>H22+H18</f>
        <v>21050</v>
      </c>
    </row>
    <row r="23" spans="1:8" ht="24.75">
      <c r="A23" s="48" t="s">
        <v>60</v>
      </c>
      <c r="B23" s="2" t="s">
        <v>15</v>
      </c>
      <c r="C23" s="3" t="s">
        <v>5</v>
      </c>
      <c r="D23" s="3">
        <v>3500</v>
      </c>
      <c r="E23" s="70">
        <v>6500</v>
      </c>
      <c r="F23" s="41">
        <f t="shared" si="0"/>
        <v>22750000</v>
      </c>
      <c r="H23" s="69"/>
    </row>
    <row r="24" spans="1:8" ht="24.75">
      <c r="A24" s="48" t="s">
        <v>61</v>
      </c>
      <c r="B24" s="2" t="s">
        <v>84</v>
      </c>
      <c r="C24" s="3" t="s">
        <v>5</v>
      </c>
      <c r="D24" s="3">
        <v>6200</v>
      </c>
      <c r="E24" s="70">
        <v>5000</v>
      </c>
      <c r="F24" s="41">
        <f t="shared" si="0"/>
        <v>31000000</v>
      </c>
      <c r="H24" s="69"/>
    </row>
    <row r="25" spans="1:8" ht="24.75">
      <c r="A25" s="48" t="s">
        <v>73</v>
      </c>
      <c r="B25" s="2" t="s">
        <v>85</v>
      </c>
      <c r="C25" s="3" t="s">
        <v>5</v>
      </c>
      <c r="D25" s="3">
        <v>900</v>
      </c>
      <c r="E25" s="70">
        <v>4000</v>
      </c>
      <c r="F25" s="41">
        <f t="shared" si="0"/>
        <v>3600000</v>
      </c>
      <c r="H25" s="69"/>
    </row>
    <row r="26" spans="1:6" ht="24.75">
      <c r="A26" s="48" t="s">
        <v>57</v>
      </c>
      <c r="B26" s="2" t="s">
        <v>16</v>
      </c>
      <c r="C26" s="3" t="s">
        <v>17</v>
      </c>
      <c r="D26" s="3">
        <v>42</v>
      </c>
      <c r="E26" s="70">
        <v>150000</v>
      </c>
      <c r="F26" s="41">
        <f>E26*D26</f>
        <v>6300000</v>
      </c>
    </row>
    <row r="27" spans="1:6" ht="25.5">
      <c r="A27" s="35" t="s">
        <v>62</v>
      </c>
      <c r="B27" s="54" t="s">
        <v>33</v>
      </c>
      <c r="C27" s="21"/>
      <c r="D27" s="21"/>
      <c r="E27" s="44"/>
      <c r="F27" s="41"/>
    </row>
    <row r="28" spans="1:6" ht="24.75">
      <c r="A28" s="80" t="s">
        <v>63</v>
      </c>
      <c r="B28" s="79" t="s">
        <v>206</v>
      </c>
      <c r="C28" s="39"/>
      <c r="D28" s="3"/>
      <c r="E28" s="43"/>
      <c r="F28" s="41"/>
    </row>
    <row r="29" spans="1:6" ht="24.75">
      <c r="A29" s="76" t="s">
        <v>210</v>
      </c>
      <c r="B29" s="49" t="s">
        <v>308</v>
      </c>
      <c r="C29" s="39" t="s">
        <v>234</v>
      </c>
      <c r="D29" s="3">
        <v>2</v>
      </c>
      <c r="E29" s="43">
        <v>400000</v>
      </c>
      <c r="F29" s="41">
        <f aca="true" t="shared" si="1" ref="F29:F58">E29*D29</f>
        <v>800000</v>
      </c>
    </row>
    <row r="30" spans="1:6" ht="24.75">
      <c r="A30" s="76" t="s">
        <v>211</v>
      </c>
      <c r="B30" s="49" t="s">
        <v>298</v>
      </c>
      <c r="C30" s="39" t="s">
        <v>234</v>
      </c>
      <c r="D30" s="3">
        <v>2</v>
      </c>
      <c r="E30" s="43">
        <v>350000</v>
      </c>
      <c r="F30" s="41">
        <f t="shared" si="1"/>
        <v>700000</v>
      </c>
    </row>
    <row r="31" spans="1:6" ht="24.75">
      <c r="A31" s="76" t="s">
        <v>212</v>
      </c>
      <c r="B31" s="49" t="s">
        <v>299</v>
      </c>
      <c r="C31" s="39" t="s">
        <v>234</v>
      </c>
      <c r="D31" s="3">
        <v>1</v>
      </c>
      <c r="E31" s="43">
        <v>300000</v>
      </c>
      <c r="F31" s="41">
        <f t="shared" si="1"/>
        <v>300000</v>
      </c>
    </row>
    <row r="32" spans="1:6" ht="24.75">
      <c r="A32" s="76" t="s">
        <v>213</v>
      </c>
      <c r="B32" s="49" t="s">
        <v>300</v>
      </c>
      <c r="C32" s="39" t="s">
        <v>234</v>
      </c>
      <c r="D32" s="3">
        <v>4</v>
      </c>
      <c r="E32" s="43">
        <v>250000</v>
      </c>
      <c r="F32" s="41">
        <f t="shared" si="1"/>
        <v>1000000</v>
      </c>
    </row>
    <row r="33" spans="1:6" ht="24.75">
      <c r="A33" s="76" t="s">
        <v>214</v>
      </c>
      <c r="B33" s="49" t="s">
        <v>301</v>
      </c>
      <c r="C33" s="39" t="s">
        <v>234</v>
      </c>
      <c r="D33" s="3">
        <v>10</v>
      </c>
      <c r="E33" s="43">
        <v>225000</v>
      </c>
      <c r="F33" s="41">
        <f t="shared" si="1"/>
        <v>2250000</v>
      </c>
    </row>
    <row r="34" spans="1:6" ht="24.75">
      <c r="A34" s="76" t="s">
        <v>215</v>
      </c>
      <c r="B34" s="49" t="s">
        <v>302</v>
      </c>
      <c r="C34" s="39" t="s">
        <v>234</v>
      </c>
      <c r="D34" s="3">
        <v>9</v>
      </c>
      <c r="E34" s="43">
        <v>125000</v>
      </c>
      <c r="F34" s="41">
        <f t="shared" si="1"/>
        <v>1125000</v>
      </c>
    </row>
    <row r="35" spans="1:6" ht="24.75">
      <c r="A35" s="76" t="s">
        <v>309</v>
      </c>
      <c r="B35" s="49" t="s">
        <v>303</v>
      </c>
      <c r="C35" s="39" t="s">
        <v>234</v>
      </c>
      <c r="D35" s="3">
        <v>3</v>
      </c>
      <c r="E35" s="43">
        <v>125000</v>
      </c>
      <c r="F35" s="41">
        <f t="shared" si="1"/>
        <v>375000</v>
      </c>
    </row>
    <row r="36" spans="1:6" ht="24.75">
      <c r="A36" s="76" t="s">
        <v>310</v>
      </c>
      <c r="B36" s="49" t="s">
        <v>304</v>
      </c>
      <c r="C36" s="39" t="s">
        <v>234</v>
      </c>
      <c r="D36" s="3">
        <v>16</v>
      </c>
      <c r="E36" s="43">
        <v>90000</v>
      </c>
      <c r="F36" s="41">
        <f t="shared" si="1"/>
        <v>1440000</v>
      </c>
    </row>
    <row r="37" spans="1:6" ht="24.75">
      <c r="A37" s="76" t="s">
        <v>311</v>
      </c>
      <c r="B37" s="49" t="s">
        <v>305</v>
      </c>
      <c r="C37" s="39" t="s">
        <v>234</v>
      </c>
      <c r="D37" s="3">
        <v>2</v>
      </c>
      <c r="E37" s="43">
        <v>90000</v>
      </c>
      <c r="F37" s="41">
        <f t="shared" si="1"/>
        <v>180000</v>
      </c>
    </row>
    <row r="38" spans="1:6" ht="24.75">
      <c r="A38" s="76" t="s">
        <v>312</v>
      </c>
      <c r="B38" s="49" t="s">
        <v>306</v>
      </c>
      <c r="C38" s="39" t="s">
        <v>234</v>
      </c>
      <c r="D38" s="3">
        <v>35</v>
      </c>
      <c r="E38" s="43">
        <v>65000</v>
      </c>
      <c r="F38" s="41">
        <f t="shared" si="1"/>
        <v>2275000</v>
      </c>
    </row>
    <row r="39" spans="1:6" ht="24.75">
      <c r="A39" s="76" t="s">
        <v>313</v>
      </c>
      <c r="B39" s="49" t="s">
        <v>307</v>
      </c>
      <c r="C39" s="39" t="s">
        <v>234</v>
      </c>
      <c r="D39" s="3">
        <v>19</v>
      </c>
      <c r="E39" s="43">
        <v>40000</v>
      </c>
      <c r="F39" s="41">
        <f t="shared" si="1"/>
        <v>760000</v>
      </c>
    </row>
    <row r="40" spans="1:6" ht="24.75">
      <c r="A40" s="78" t="s">
        <v>64</v>
      </c>
      <c r="B40" s="79" t="s">
        <v>226</v>
      </c>
      <c r="C40" s="39"/>
      <c r="D40" s="3"/>
      <c r="E40" s="43"/>
      <c r="F40" s="41"/>
    </row>
    <row r="41" spans="1:6" ht="24.75">
      <c r="A41" s="76" t="s">
        <v>216</v>
      </c>
      <c r="B41" s="77" t="s">
        <v>228</v>
      </c>
      <c r="C41" s="39" t="s">
        <v>234</v>
      </c>
      <c r="D41" s="3">
        <v>22</v>
      </c>
      <c r="E41" s="43">
        <v>225000</v>
      </c>
      <c r="F41" s="41">
        <f t="shared" si="1"/>
        <v>4950000</v>
      </c>
    </row>
    <row r="42" spans="1:6" ht="24.75">
      <c r="A42" s="76" t="s">
        <v>217</v>
      </c>
      <c r="B42" s="77" t="s">
        <v>229</v>
      </c>
      <c r="C42" s="39" t="s">
        <v>234</v>
      </c>
      <c r="D42" s="3">
        <v>5</v>
      </c>
      <c r="E42" s="43">
        <v>300000</v>
      </c>
      <c r="F42" s="41">
        <f t="shared" si="1"/>
        <v>1500000</v>
      </c>
    </row>
    <row r="43" spans="1:6" ht="24.75">
      <c r="A43" s="76" t="s">
        <v>218</v>
      </c>
      <c r="B43" s="77" t="s">
        <v>227</v>
      </c>
      <c r="C43" s="39" t="s">
        <v>234</v>
      </c>
      <c r="D43" s="3">
        <v>5</v>
      </c>
      <c r="E43" s="43">
        <v>400000</v>
      </c>
      <c r="F43" s="41">
        <f t="shared" si="1"/>
        <v>2000000</v>
      </c>
    </row>
    <row r="44" spans="1:6" ht="24.75">
      <c r="A44" s="78" t="s">
        <v>208</v>
      </c>
      <c r="B44" s="79" t="s">
        <v>296</v>
      </c>
      <c r="C44" s="39"/>
      <c r="D44" s="3"/>
      <c r="E44" s="43"/>
      <c r="F44" s="41"/>
    </row>
    <row r="45" spans="1:6" ht="24.75">
      <c r="A45" s="76" t="s">
        <v>219</v>
      </c>
      <c r="B45" s="49" t="s">
        <v>334</v>
      </c>
      <c r="C45" s="39" t="s">
        <v>234</v>
      </c>
      <c r="D45" s="3">
        <v>2</v>
      </c>
      <c r="E45" s="43">
        <v>275000</v>
      </c>
      <c r="F45" s="41">
        <f t="shared" si="1"/>
        <v>550000</v>
      </c>
    </row>
    <row r="46" spans="1:6" ht="24.75">
      <c r="A46" s="76" t="s">
        <v>220</v>
      </c>
      <c r="B46" s="49" t="s">
        <v>336</v>
      </c>
      <c r="C46" s="39" t="s">
        <v>234</v>
      </c>
      <c r="D46" s="3">
        <v>2</v>
      </c>
      <c r="E46" s="43">
        <v>225000</v>
      </c>
      <c r="F46" s="41">
        <f t="shared" si="1"/>
        <v>450000</v>
      </c>
    </row>
    <row r="47" spans="1:6" ht="24.75">
      <c r="A47" s="76" t="s">
        <v>221</v>
      </c>
      <c r="B47" s="49" t="s">
        <v>335</v>
      </c>
      <c r="C47" s="39" t="s">
        <v>234</v>
      </c>
      <c r="D47" s="3">
        <v>7</v>
      </c>
      <c r="E47" s="43">
        <v>180000</v>
      </c>
      <c r="F47" s="41">
        <f t="shared" si="1"/>
        <v>1260000</v>
      </c>
    </row>
    <row r="48" spans="1:6" ht="24.75">
      <c r="A48" s="76" t="s">
        <v>222</v>
      </c>
      <c r="B48" s="49" t="s">
        <v>293</v>
      </c>
      <c r="C48" s="39" t="s">
        <v>234</v>
      </c>
      <c r="D48" s="3">
        <v>17</v>
      </c>
      <c r="E48" s="43">
        <v>150000</v>
      </c>
      <c r="F48" s="41">
        <f t="shared" si="1"/>
        <v>2550000</v>
      </c>
    </row>
    <row r="49" spans="1:6" ht="24.75">
      <c r="A49" s="76" t="s">
        <v>340</v>
      </c>
      <c r="B49" s="49" t="s">
        <v>294</v>
      </c>
      <c r="C49" s="39" t="s">
        <v>234</v>
      </c>
      <c r="D49" s="3">
        <v>3</v>
      </c>
      <c r="E49" s="43">
        <v>105000</v>
      </c>
      <c r="F49" s="41">
        <f t="shared" si="1"/>
        <v>315000</v>
      </c>
    </row>
    <row r="50" spans="1:6" ht="24.75">
      <c r="A50" s="76" t="s">
        <v>341</v>
      </c>
      <c r="B50" s="49" t="s">
        <v>337</v>
      </c>
      <c r="C50" s="39" t="s">
        <v>234</v>
      </c>
      <c r="D50" s="3">
        <v>6</v>
      </c>
      <c r="E50" s="43">
        <v>90000</v>
      </c>
      <c r="F50" s="41">
        <f t="shared" si="1"/>
        <v>540000</v>
      </c>
    </row>
    <row r="51" spans="1:6" ht="24.75">
      <c r="A51" s="76" t="s">
        <v>342</v>
      </c>
      <c r="B51" s="49" t="s">
        <v>338</v>
      </c>
      <c r="C51" s="39" t="s">
        <v>234</v>
      </c>
      <c r="D51" s="3">
        <v>14</v>
      </c>
      <c r="E51" s="43">
        <v>80000</v>
      </c>
      <c r="F51" s="41">
        <f t="shared" si="1"/>
        <v>1120000</v>
      </c>
    </row>
    <row r="52" spans="1:6" ht="24.75">
      <c r="A52" s="76" t="s">
        <v>343</v>
      </c>
      <c r="B52" s="49" t="s">
        <v>295</v>
      </c>
      <c r="C52" s="39" t="s">
        <v>234</v>
      </c>
      <c r="D52" s="3">
        <v>42</v>
      </c>
      <c r="E52" s="43">
        <v>65000</v>
      </c>
      <c r="F52" s="41">
        <f t="shared" si="1"/>
        <v>2730000</v>
      </c>
    </row>
    <row r="53" spans="1:6" ht="24.75">
      <c r="A53" s="76" t="s">
        <v>344</v>
      </c>
      <c r="B53" s="49" t="s">
        <v>339</v>
      </c>
      <c r="C53" s="39" t="s">
        <v>234</v>
      </c>
      <c r="D53" s="3">
        <v>5</v>
      </c>
      <c r="E53" s="43">
        <v>50000</v>
      </c>
      <c r="F53" s="41">
        <f t="shared" si="1"/>
        <v>250000</v>
      </c>
    </row>
    <row r="54" spans="1:6" ht="49.5">
      <c r="A54" s="76" t="s">
        <v>345</v>
      </c>
      <c r="B54" s="49" t="s">
        <v>297</v>
      </c>
      <c r="C54" s="39" t="s">
        <v>234</v>
      </c>
      <c r="D54" s="3">
        <v>2</v>
      </c>
      <c r="E54" s="43">
        <v>500000</v>
      </c>
      <c r="F54" s="41">
        <f t="shared" si="1"/>
        <v>1000000</v>
      </c>
    </row>
    <row r="55" spans="1:6" ht="24.75">
      <c r="A55" s="78" t="s">
        <v>209</v>
      </c>
      <c r="B55" s="79" t="s">
        <v>233</v>
      </c>
      <c r="C55" s="39"/>
      <c r="D55" s="3"/>
      <c r="E55" s="43"/>
      <c r="F55" s="41"/>
    </row>
    <row r="56" spans="1:6" ht="24.75">
      <c r="A56" s="76" t="s">
        <v>223</v>
      </c>
      <c r="B56" s="77" t="s">
        <v>231</v>
      </c>
      <c r="C56" s="39" t="s">
        <v>234</v>
      </c>
      <c r="D56" s="3">
        <v>1</v>
      </c>
      <c r="E56" s="43">
        <v>750000</v>
      </c>
      <c r="F56" s="41">
        <f t="shared" si="1"/>
        <v>750000</v>
      </c>
    </row>
    <row r="57" spans="1:6" ht="24.75">
      <c r="A57" s="76" t="s">
        <v>224</v>
      </c>
      <c r="B57" s="77" t="s">
        <v>232</v>
      </c>
      <c r="C57" s="39" t="s">
        <v>234</v>
      </c>
      <c r="D57" s="3">
        <v>2</v>
      </c>
      <c r="E57" s="43">
        <v>1000000</v>
      </c>
      <c r="F57" s="41">
        <f t="shared" si="1"/>
        <v>2000000</v>
      </c>
    </row>
    <row r="58" spans="1:6" ht="24.75">
      <c r="A58" s="76" t="s">
        <v>225</v>
      </c>
      <c r="B58" s="77" t="s">
        <v>230</v>
      </c>
      <c r="C58" s="39" t="s">
        <v>234</v>
      </c>
      <c r="D58" s="3">
        <v>1</v>
      </c>
      <c r="E58" s="43">
        <v>1250000</v>
      </c>
      <c r="F58" s="41">
        <f t="shared" si="1"/>
        <v>1250000</v>
      </c>
    </row>
    <row r="59" spans="1:6" ht="24.75">
      <c r="A59" s="7" t="s">
        <v>65</v>
      </c>
      <c r="B59" s="1" t="s">
        <v>18</v>
      </c>
      <c r="C59" s="3"/>
      <c r="D59" s="3"/>
      <c r="E59" s="43"/>
      <c r="F59" s="41"/>
    </row>
    <row r="60" spans="1:6" ht="99">
      <c r="A60" s="53"/>
      <c r="B60" s="2" t="s">
        <v>50</v>
      </c>
      <c r="C60" s="21"/>
      <c r="D60" s="3"/>
      <c r="E60" s="43"/>
      <c r="F60" s="41"/>
    </row>
    <row r="61" spans="1:6" ht="24.75">
      <c r="A61" s="53" t="s">
        <v>66</v>
      </c>
      <c r="B61" s="2" t="s">
        <v>74</v>
      </c>
      <c r="C61" s="3" t="s">
        <v>5</v>
      </c>
      <c r="D61" s="21">
        <v>6270</v>
      </c>
      <c r="E61" s="44">
        <v>12000</v>
      </c>
      <c r="F61" s="41">
        <f>E61*D61</f>
        <v>75240000</v>
      </c>
    </row>
    <row r="62" spans="1:6" ht="24.75">
      <c r="A62" s="57" t="s">
        <v>67</v>
      </c>
      <c r="B62" s="2" t="s">
        <v>51</v>
      </c>
      <c r="C62" s="3" t="s">
        <v>5</v>
      </c>
      <c r="D62" s="39">
        <v>9480</v>
      </c>
      <c r="E62" s="70">
        <v>9000</v>
      </c>
      <c r="F62" s="41">
        <f>E62*D62</f>
        <v>85320000</v>
      </c>
    </row>
    <row r="63" spans="1:6" ht="24.75">
      <c r="A63" s="55" t="s">
        <v>68</v>
      </c>
      <c r="B63" s="2" t="s">
        <v>20</v>
      </c>
      <c r="C63" s="3" t="s">
        <v>19</v>
      </c>
      <c r="D63" s="3">
        <v>100</v>
      </c>
      <c r="E63" s="72">
        <v>150000</v>
      </c>
      <c r="F63" s="41">
        <f>E63*D63</f>
        <v>15000000</v>
      </c>
    </row>
    <row r="64" spans="1:6" ht="24.75">
      <c r="A64" s="68" t="s">
        <v>69</v>
      </c>
      <c r="B64" s="52" t="s">
        <v>29</v>
      </c>
      <c r="C64" s="21"/>
      <c r="D64" s="36"/>
      <c r="E64" s="56"/>
      <c r="F64" s="50"/>
    </row>
    <row r="65" spans="1:6" ht="49.5">
      <c r="A65" s="55" t="s">
        <v>70</v>
      </c>
      <c r="B65" s="38" t="s">
        <v>30</v>
      </c>
      <c r="C65" s="36" t="s">
        <v>17</v>
      </c>
      <c r="D65" s="36">
        <v>89</v>
      </c>
      <c r="E65" s="44">
        <v>800000</v>
      </c>
      <c r="F65" s="41">
        <f aca="true" t="shared" si="2" ref="F65:F70">E65*D65</f>
        <v>71200000</v>
      </c>
    </row>
    <row r="66" spans="1:6" ht="49.5">
      <c r="A66" s="55" t="s">
        <v>43</v>
      </c>
      <c r="B66" s="58" t="s">
        <v>31</v>
      </c>
      <c r="C66" s="36" t="s">
        <v>17</v>
      </c>
      <c r="D66" s="36">
        <v>15</v>
      </c>
      <c r="E66" s="44">
        <v>1000000</v>
      </c>
      <c r="F66" s="41">
        <f t="shared" si="2"/>
        <v>15000000</v>
      </c>
    </row>
    <row r="67" spans="1:6" ht="49.5">
      <c r="A67" s="55" t="s">
        <v>71</v>
      </c>
      <c r="B67" s="38" t="s">
        <v>52</v>
      </c>
      <c r="C67" s="39" t="s">
        <v>17</v>
      </c>
      <c r="D67" s="36">
        <v>7</v>
      </c>
      <c r="E67" s="44">
        <v>1200000</v>
      </c>
      <c r="F67" s="41">
        <f t="shared" si="2"/>
        <v>8400000</v>
      </c>
    </row>
    <row r="68" spans="1:6" ht="49.5">
      <c r="A68" s="55" t="s">
        <v>72</v>
      </c>
      <c r="B68" s="58" t="s">
        <v>36</v>
      </c>
      <c r="C68" s="36" t="s">
        <v>17</v>
      </c>
      <c r="D68" s="36">
        <v>19</v>
      </c>
      <c r="E68" s="44">
        <v>150000</v>
      </c>
      <c r="F68" s="41">
        <f t="shared" si="2"/>
        <v>2850000</v>
      </c>
    </row>
    <row r="69" spans="1:6" ht="26.25" customHeight="1">
      <c r="A69" s="6" t="s">
        <v>44</v>
      </c>
      <c r="B69" s="2" t="s">
        <v>21</v>
      </c>
      <c r="C69" s="3" t="s">
        <v>22</v>
      </c>
      <c r="D69" s="3">
        <v>15750</v>
      </c>
      <c r="E69" s="43">
        <v>24000</v>
      </c>
      <c r="F69" s="41">
        <f t="shared" si="2"/>
        <v>378000000</v>
      </c>
    </row>
    <row r="70" spans="1:6" ht="26.25" customHeight="1">
      <c r="A70" s="6" t="s">
        <v>45</v>
      </c>
      <c r="B70" s="2" t="s">
        <v>34</v>
      </c>
      <c r="C70" s="3" t="s">
        <v>17</v>
      </c>
      <c r="D70" s="3">
        <v>400</v>
      </c>
      <c r="E70" s="43">
        <v>150000</v>
      </c>
      <c r="F70" s="41">
        <f t="shared" si="2"/>
        <v>60000000</v>
      </c>
    </row>
    <row r="71" spans="1:6" ht="75" thickBot="1">
      <c r="A71" s="82" t="s">
        <v>75</v>
      </c>
      <c r="B71" s="83" t="s">
        <v>370</v>
      </c>
      <c r="C71" s="84" t="s">
        <v>4</v>
      </c>
      <c r="D71" s="85">
        <v>1</v>
      </c>
      <c r="E71" s="86">
        <v>2000000</v>
      </c>
      <c r="F71" s="87">
        <f>E71*D71</f>
        <v>2000000</v>
      </c>
    </row>
    <row r="72" spans="1:6" s="14" customFormat="1" ht="27.75" customHeight="1" thickBot="1">
      <c r="A72" s="12"/>
      <c r="B72" s="13"/>
      <c r="C72" s="173" t="s">
        <v>127</v>
      </c>
      <c r="D72" s="173"/>
      <c r="E72" s="173"/>
      <c r="F72" s="73">
        <f>SUM(F5:F71)</f>
        <v>1349800000</v>
      </c>
    </row>
    <row r="80" ht="24.75">
      <c r="B80" s="40"/>
    </row>
  </sheetData>
  <sheetProtection/>
  <mergeCells count="3">
    <mergeCell ref="A1:F1"/>
    <mergeCell ref="A2:F2"/>
    <mergeCell ref="C72:E72"/>
  </mergeCells>
  <printOptions/>
  <pageMargins left="0.5" right="0.75" top="0.6" bottom="0.8" header="0.3" footer="0.3"/>
  <pageSetup fitToHeight="0" horizontalDpi="600" verticalDpi="600" orientation="portrait" paperSize="9" scale="8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I79"/>
  <sheetViews>
    <sheetView rightToLeft="1" zoomScalePageLayoutView="0" workbookViewId="0" topLeftCell="A1">
      <selection activeCell="A1" sqref="A1:F1"/>
    </sheetView>
  </sheetViews>
  <sheetFormatPr defaultColWidth="9.140625" defaultRowHeight="12.75"/>
  <cols>
    <col min="1" max="1" width="10.28125" style="17" customWidth="1"/>
    <col min="2" max="2" width="47.7109375" style="5" customWidth="1"/>
    <col min="3" max="3" width="8.00390625" style="18" customWidth="1"/>
    <col min="4" max="4" width="14.00390625" style="18" customWidth="1"/>
    <col min="5" max="5" width="13.28125" style="19" customWidth="1"/>
    <col min="6" max="6" width="17.421875" style="20" customWidth="1"/>
    <col min="7" max="7" width="9.140625" style="5" customWidth="1"/>
    <col min="8" max="8" width="12.00390625" style="5" bestFit="1" customWidth="1"/>
    <col min="9" max="16384" width="9.140625" style="5" customWidth="1"/>
  </cols>
  <sheetData>
    <row r="1" spans="1:6" ht="64.5" customHeight="1">
      <c r="A1" s="171" t="s">
        <v>373</v>
      </c>
      <c r="B1" s="171"/>
      <c r="C1" s="171"/>
      <c r="D1" s="171"/>
      <c r="E1" s="171"/>
      <c r="F1" s="171"/>
    </row>
    <row r="2" spans="1:6" ht="30" customHeight="1">
      <c r="A2" s="172" t="s">
        <v>6</v>
      </c>
      <c r="B2" s="172"/>
      <c r="C2" s="172"/>
      <c r="D2" s="172"/>
      <c r="E2" s="172"/>
      <c r="F2" s="172"/>
    </row>
    <row r="3" spans="1:6" ht="1.5" customHeight="1" thickBot="1">
      <c r="A3" s="8"/>
      <c r="B3" s="8"/>
      <c r="C3" s="8"/>
      <c r="D3" s="8"/>
      <c r="E3" s="9"/>
      <c r="F3" s="10"/>
    </row>
    <row r="4" spans="1:6" s="11" customFormat="1" ht="25.5" thickBot="1">
      <c r="A4" s="27" t="s">
        <v>0</v>
      </c>
      <c r="B4" s="28" t="s">
        <v>1</v>
      </c>
      <c r="C4" s="28" t="s">
        <v>2</v>
      </c>
      <c r="D4" s="29" t="s">
        <v>3</v>
      </c>
      <c r="E4" s="30" t="s">
        <v>7</v>
      </c>
      <c r="F4" s="31" t="s">
        <v>8</v>
      </c>
    </row>
    <row r="5" spans="1:6" s="11" customFormat="1" ht="49.5">
      <c r="A5" s="59" t="s">
        <v>90</v>
      </c>
      <c r="B5" s="60" t="s">
        <v>368</v>
      </c>
      <c r="C5" s="60"/>
      <c r="D5" s="61"/>
      <c r="E5" s="62"/>
      <c r="F5" s="63"/>
    </row>
    <row r="6" spans="1:6" ht="24.75">
      <c r="A6" s="22" t="s">
        <v>91</v>
      </c>
      <c r="B6" s="23" t="s">
        <v>87</v>
      </c>
      <c r="C6" s="24"/>
      <c r="D6" s="24"/>
      <c r="E6" s="25"/>
      <c r="F6" s="26"/>
    </row>
    <row r="7" spans="1:6" ht="24.75">
      <c r="A7" s="4" t="s">
        <v>92</v>
      </c>
      <c r="B7" s="2" t="s">
        <v>28</v>
      </c>
      <c r="C7" s="3" t="s">
        <v>4</v>
      </c>
      <c r="D7" s="3">
        <v>1</v>
      </c>
      <c r="E7" s="42">
        <v>1500000</v>
      </c>
      <c r="F7" s="41">
        <f>E7*D7</f>
        <v>1500000</v>
      </c>
    </row>
    <row r="8" spans="1:8" ht="24.75">
      <c r="A8" s="4" t="s">
        <v>93</v>
      </c>
      <c r="B8" s="2" t="s">
        <v>9</v>
      </c>
      <c r="C8" s="3" t="s">
        <v>5</v>
      </c>
      <c r="D8" s="3">
        <f>D10+D11+D12+D13</f>
        <v>17070</v>
      </c>
      <c r="E8" s="43">
        <v>1000</v>
      </c>
      <c r="F8" s="41">
        <f>E8*D8</f>
        <v>17070000</v>
      </c>
      <c r="H8" s="5">
        <f>D8+D10</f>
        <v>20140</v>
      </c>
    </row>
    <row r="9" spans="1:6" ht="24.75">
      <c r="A9" s="7" t="s">
        <v>94</v>
      </c>
      <c r="B9" s="64" t="s">
        <v>10</v>
      </c>
      <c r="C9" s="3"/>
      <c r="D9" s="3"/>
      <c r="E9" s="43"/>
      <c r="F9" s="41"/>
    </row>
    <row r="10" spans="1:6" ht="49.5">
      <c r="A10" s="7" t="s">
        <v>95</v>
      </c>
      <c r="B10" s="38" t="s">
        <v>80</v>
      </c>
      <c r="C10" s="39" t="s">
        <v>5</v>
      </c>
      <c r="D10" s="39">
        <v>3070</v>
      </c>
      <c r="E10" s="43">
        <v>9000</v>
      </c>
      <c r="F10" s="41">
        <f>E10*D10</f>
        <v>27630000</v>
      </c>
    </row>
    <row r="11" spans="1:6" ht="74.25">
      <c r="A11" s="6" t="s">
        <v>96</v>
      </c>
      <c r="B11" s="38" t="s">
        <v>292</v>
      </c>
      <c r="C11" s="39" t="s">
        <v>5</v>
      </c>
      <c r="D11" s="39">
        <v>1610</v>
      </c>
      <c r="E11" s="43">
        <v>8000</v>
      </c>
      <c r="F11" s="41">
        <f>E11*D11</f>
        <v>12880000</v>
      </c>
    </row>
    <row r="12" spans="1:6" ht="49.5">
      <c r="A12" s="37" t="s">
        <v>97</v>
      </c>
      <c r="B12" s="38" t="s">
        <v>290</v>
      </c>
      <c r="C12" s="39" t="s">
        <v>5</v>
      </c>
      <c r="D12" s="39">
        <v>3310</v>
      </c>
      <c r="E12" s="51">
        <v>7000</v>
      </c>
      <c r="F12" s="41">
        <f>E12*D12</f>
        <v>23170000</v>
      </c>
    </row>
    <row r="13" spans="1:6" ht="49.5">
      <c r="A13" s="37" t="s">
        <v>98</v>
      </c>
      <c r="B13" s="38" t="s">
        <v>291</v>
      </c>
      <c r="C13" s="39" t="s">
        <v>5</v>
      </c>
      <c r="D13" s="39">
        <v>9080</v>
      </c>
      <c r="E13" s="51">
        <v>6000</v>
      </c>
      <c r="F13" s="41">
        <f>E13*D13</f>
        <v>54480000</v>
      </c>
    </row>
    <row r="14" spans="1:6" ht="24.75">
      <c r="A14" s="7" t="s">
        <v>99</v>
      </c>
      <c r="B14" s="1" t="s">
        <v>11</v>
      </c>
      <c r="C14" s="3"/>
      <c r="D14" s="3"/>
      <c r="E14" s="43"/>
      <c r="F14" s="41"/>
    </row>
    <row r="15" spans="1:6" ht="42">
      <c r="A15" s="65" t="s">
        <v>100</v>
      </c>
      <c r="B15" s="66" t="s">
        <v>47</v>
      </c>
      <c r="C15" s="3"/>
      <c r="D15" s="3"/>
      <c r="E15" s="43"/>
      <c r="F15" s="41"/>
    </row>
    <row r="16" spans="1:6" ht="24.75">
      <c r="A16" s="48" t="s">
        <v>101</v>
      </c>
      <c r="B16" s="67" t="s">
        <v>83</v>
      </c>
      <c r="C16" s="3" t="s">
        <v>5</v>
      </c>
      <c r="D16" s="3">
        <v>2080</v>
      </c>
      <c r="E16" s="43">
        <v>67000</v>
      </c>
      <c r="F16" s="41">
        <f>E16*D16</f>
        <v>139360000</v>
      </c>
    </row>
    <row r="17" spans="1:8" ht="24.75">
      <c r="A17" s="48" t="s">
        <v>102</v>
      </c>
      <c r="B17" s="67" t="s">
        <v>48</v>
      </c>
      <c r="C17" s="3" t="s">
        <v>5</v>
      </c>
      <c r="D17" s="3">
        <v>370</v>
      </c>
      <c r="E17" s="43">
        <v>52000</v>
      </c>
      <c r="F17" s="41">
        <f>E17*D17</f>
        <v>19240000</v>
      </c>
      <c r="H17" s="5">
        <f>D16+D17</f>
        <v>2450</v>
      </c>
    </row>
    <row r="18" spans="1:6" ht="25.5">
      <c r="A18" s="65" t="s">
        <v>103</v>
      </c>
      <c r="B18" s="66" t="s">
        <v>32</v>
      </c>
      <c r="C18" s="3"/>
      <c r="D18" s="3"/>
      <c r="E18" s="43"/>
      <c r="F18" s="41"/>
    </row>
    <row r="19" spans="1:6" ht="24.75">
      <c r="A19" s="48" t="s">
        <v>104</v>
      </c>
      <c r="B19" s="67" t="s">
        <v>49</v>
      </c>
      <c r="C19" s="3" t="s">
        <v>5</v>
      </c>
      <c r="D19" s="3">
        <v>3870</v>
      </c>
      <c r="E19" s="70">
        <v>15000</v>
      </c>
      <c r="F19" s="41">
        <f aca="true" t="shared" si="0" ref="F19:F25">E19*D19</f>
        <v>58050000</v>
      </c>
    </row>
    <row r="20" spans="1:6" ht="24.75">
      <c r="A20" s="48" t="s">
        <v>105</v>
      </c>
      <c r="B20" s="67" t="s">
        <v>12</v>
      </c>
      <c r="C20" s="3" t="s">
        <v>5</v>
      </c>
      <c r="D20" s="3">
        <v>1300</v>
      </c>
      <c r="E20" s="70">
        <v>11000</v>
      </c>
      <c r="F20" s="41">
        <f t="shared" si="0"/>
        <v>14300000</v>
      </c>
    </row>
    <row r="21" spans="1:6" ht="24.75">
      <c r="A21" s="48" t="s">
        <v>106</v>
      </c>
      <c r="B21" s="67" t="s">
        <v>14</v>
      </c>
      <c r="C21" s="3" t="s">
        <v>5</v>
      </c>
      <c r="D21" s="3">
        <v>2300</v>
      </c>
      <c r="E21" s="70">
        <v>8000</v>
      </c>
      <c r="F21" s="41">
        <f t="shared" si="0"/>
        <v>18400000</v>
      </c>
    </row>
    <row r="22" spans="1:6" ht="24.75">
      <c r="A22" s="48" t="s">
        <v>107</v>
      </c>
      <c r="B22" s="67" t="s">
        <v>15</v>
      </c>
      <c r="C22" s="3" t="s">
        <v>5</v>
      </c>
      <c r="D22" s="3">
        <v>4300</v>
      </c>
      <c r="E22" s="70">
        <v>6500</v>
      </c>
      <c r="F22" s="41">
        <f t="shared" si="0"/>
        <v>27950000</v>
      </c>
    </row>
    <row r="23" spans="1:6" ht="24.75">
      <c r="A23" s="48" t="s">
        <v>108</v>
      </c>
      <c r="B23" s="2" t="s">
        <v>84</v>
      </c>
      <c r="C23" s="3" t="s">
        <v>5</v>
      </c>
      <c r="D23" s="3">
        <v>4420</v>
      </c>
      <c r="E23" s="70">
        <v>5000</v>
      </c>
      <c r="F23" s="41">
        <f t="shared" si="0"/>
        <v>22100000</v>
      </c>
    </row>
    <row r="24" spans="1:9" ht="24.75">
      <c r="A24" s="48" t="s">
        <v>109</v>
      </c>
      <c r="B24" s="2" t="s">
        <v>85</v>
      </c>
      <c r="C24" s="3" t="s">
        <v>5</v>
      </c>
      <c r="D24" s="3">
        <v>1500</v>
      </c>
      <c r="E24" s="70">
        <v>4000</v>
      </c>
      <c r="F24" s="41">
        <f t="shared" si="0"/>
        <v>6000000</v>
      </c>
      <c r="H24" s="69">
        <f>D19+D20+D21+D22+D23+D24</f>
        <v>17690</v>
      </c>
      <c r="I24" s="69">
        <f>H17+H24</f>
        <v>20140</v>
      </c>
    </row>
    <row r="25" spans="1:6" ht="24.75">
      <c r="A25" s="48" t="s">
        <v>110</v>
      </c>
      <c r="B25" s="2" t="s">
        <v>16</v>
      </c>
      <c r="C25" s="3" t="s">
        <v>17</v>
      </c>
      <c r="D25" s="3">
        <v>41</v>
      </c>
      <c r="E25" s="70">
        <v>150000</v>
      </c>
      <c r="F25" s="41">
        <f t="shared" si="0"/>
        <v>6150000</v>
      </c>
    </row>
    <row r="26" spans="1:6" ht="25.5">
      <c r="A26" s="35" t="s">
        <v>111</v>
      </c>
      <c r="B26" s="54" t="s">
        <v>33</v>
      </c>
      <c r="C26" s="21"/>
      <c r="D26" s="21"/>
      <c r="E26" s="44"/>
      <c r="F26" s="41"/>
    </row>
    <row r="27" spans="1:6" ht="24.75">
      <c r="A27" s="80" t="s">
        <v>112</v>
      </c>
      <c r="B27" s="79" t="s">
        <v>206</v>
      </c>
      <c r="C27" s="21"/>
      <c r="D27" s="21"/>
      <c r="E27" s="44"/>
      <c r="F27" s="41"/>
    </row>
    <row r="28" spans="1:6" ht="24.75">
      <c r="A28" s="81" t="s">
        <v>235</v>
      </c>
      <c r="B28" s="49" t="s">
        <v>300</v>
      </c>
      <c r="C28" s="39" t="s">
        <v>234</v>
      </c>
      <c r="D28" s="21">
        <v>5</v>
      </c>
      <c r="E28" s="44">
        <v>250000</v>
      </c>
      <c r="F28" s="41">
        <f aca="true" t="shared" si="1" ref="F28:F38">E28*D28</f>
        <v>1250000</v>
      </c>
    </row>
    <row r="29" spans="1:6" ht="24.75">
      <c r="A29" s="81" t="s">
        <v>236</v>
      </c>
      <c r="B29" s="49" t="s">
        <v>301</v>
      </c>
      <c r="C29" s="39" t="s">
        <v>234</v>
      </c>
      <c r="D29" s="21">
        <v>9</v>
      </c>
      <c r="E29" s="44">
        <v>225000</v>
      </c>
      <c r="F29" s="41">
        <f t="shared" si="1"/>
        <v>2025000</v>
      </c>
    </row>
    <row r="30" spans="1:6" ht="24.75">
      <c r="A30" s="81" t="s">
        <v>237</v>
      </c>
      <c r="B30" s="49" t="s">
        <v>319</v>
      </c>
      <c r="C30" s="39" t="s">
        <v>234</v>
      </c>
      <c r="D30" s="21">
        <v>3</v>
      </c>
      <c r="E30" s="44">
        <v>200000</v>
      </c>
      <c r="F30" s="41">
        <f>E30*D30</f>
        <v>600000</v>
      </c>
    </row>
    <row r="31" spans="1:6" ht="24.75">
      <c r="A31" s="81" t="s">
        <v>238</v>
      </c>
      <c r="B31" s="49" t="s">
        <v>320</v>
      </c>
      <c r="C31" s="39" t="s">
        <v>234</v>
      </c>
      <c r="D31" s="21">
        <v>2</v>
      </c>
      <c r="E31" s="44">
        <v>175000</v>
      </c>
      <c r="F31" s="41">
        <f t="shared" si="1"/>
        <v>350000</v>
      </c>
    </row>
    <row r="32" spans="1:6" ht="24.75">
      <c r="A32" s="81" t="s">
        <v>239</v>
      </c>
      <c r="B32" s="49" t="s">
        <v>321</v>
      </c>
      <c r="C32" s="39" t="s">
        <v>234</v>
      </c>
      <c r="D32" s="21">
        <v>6</v>
      </c>
      <c r="E32" s="44">
        <v>150000</v>
      </c>
      <c r="F32" s="41">
        <f t="shared" si="1"/>
        <v>900000</v>
      </c>
    </row>
    <row r="33" spans="1:6" ht="24.75">
      <c r="A33" s="81" t="s">
        <v>240</v>
      </c>
      <c r="B33" s="49" t="s">
        <v>302</v>
      </c>
      <c r="C33" s="39" t="s">
        <v>234</v>
      </c>
      <c r="D33" s="21">
        <v>7</v>
      </c>
      <c r="E33" s="44">
        <v>125000</v>
      </c>
      <c r="F33" s="41">
        <f t="shared" si="1"/>
        <v>875000</v>
      </c>
    </row>
    <row r="34" spans="1:6" ht="24.75">
      <c r="A34" s="81" t="s">
        <v>314</v>
      </c>
      <c r="B34" s="49" t="s">
        <v>303</v>
      </c>
      <c r="C34" s="39" t="s">
        <v>234</v>
      </c>
      <c r="D34" s="21">
        <v>15</v>
      </c>
      <c r="E34" s="44">
        <v>125000</v>
      </c>
      <c r="F34" s="41">
        <f t="shared" si="1"/>
        <v>1875000</v>
      </c>
    </row>
    <row r="35" spans="1:6" ht="24.75">
      <c r="A35" s="81" t="s">
        <v>315</v>
      </c>
      <c r="B35" s="49" t="s">
        <v>304</v>
      </c>
      <c r="C35" s="39" t="s">
        <v>234</v>
      </c>
      <c r="D35" s="21">
        <v>4</v>
      </c>
      <c r="E35" s="44">
        <v>90000</v>
      </c>
      <c r="F35" s="41">
        <f t="shared" si="1"/>
        <v>360000</v>
      </c>
    </row>
    <row r="36" spans="1:6" ht="24.75">
      <c r="A36" s="81" t="s">
        <v>316</v>
      </c>
      <c r="B36" s="49" t="s">
        <v>305</v>
      </c>
      <c r="C36" s="39" t="s">
        <v>234</v>
      </c>
      <c r="D36" s="21">
        <v>10</v>
      </c>
      <c r="E36" s="44">
        <v>90000</v>
      </c>
      <c r="F36" s="41">
        <f t="shared" si="1"/>
        <v>900000</v>
      </c>
    </row>
    <row r="37" spans="1:6" ht="24.75">
      <c r="A37" s="81" t="s">
        <v>317</v>
      </c>
      <c r="B37" s="49" t="s">
        <v>306</v>
      </c>
      <c r="C37" s="39" t="s">
        <v>234</v>
      </c>
      <c r="D37" s="21">
        <v>52</v>
      </c>
      <c r="E37" s="44">
        <v>65000</v>
      </c>
      <c r="F37" s="41">
        <f t="shared" si="1"/>
        <v>3380000</v>
      </c>
    </row>
    <row r="38" spans="1:6" ht="24.75">
      <c r="A38" s="81" t="s">
        <v>318</v>
      </c>
      <c r="B38" s="49" t="s">
        <v>307</v>
      </c>
      <c r="C38" s="39" t="s">
        <v>234</v>
      </c>
      <c r="D38" s="21">
        <v>34</v>
      </c>
      <c r="E38" s="44">
        <v>40000</v>
      </c>
      <c r="F38" s="41">
        <f t="shared" si="1"/>
        <v>1360000</v>
      </c>
    </row>
    <row r="39" spans="1:6" ht="24.75">
      <c r="A39" s="78" t="s">
        <v>113</v>
      </c>
      <c r="B39" s="79" t="s">
        <v>226</v>
      </c>
      <c r="C39" s="39"/>
      <c r="D39" s="21"/>
      <c r="E39" s="44"/>
      <c r="F39" s="41"/>
    </row>
    <row r="40" spans="1:6" ht="24.75">
      <c r="A40" s="81" t="s">
        <v>241</v>
      </c>
      <c r="B40" s="77" t="s">
        <v>228</v>
      </c>
      <c r="C40" s="39" t="s">
        <v>234</v>
      </c>
      <c r="D40" s="21">
        <v>20</v>
      </c>
      <c r="E40" s="43">
        <v>225000</v>
      </c>
      <c r="F40" s="41">
        <f>E40*D40</f>
        <v>4500000</v>
      </c>
    </row>
    <row r="41" spans="1:6" ht="24.75">
      <c r="A41" s="81" t="s">
        <v>242</v>
      </c>
      <c r="B41" s="77" t="s">
        <v>229</v>
      </c>
      <c r="C41" s="39" t="s">
        <v>234</v>
      </c>
      <c r="D41" s="21">
        <v>5</v>
      </c>
      <c r="E41" s="43">
        <v>300000</v>
      </c>
      <c r="F41" s="41">
        <f>E41*D41</f>
        <v>1500000</v>
      </c>
    </row>
    <row r="42" spans="1:6" ht="24.75">
      <c r="A42" s="81" t="s">
        <v>243</v>
      </c>
      <c r="B42" s="77" t="s">
        <v>227</v>
      </c>
      <c r="C42" s="39" t="s">
        <v>234</v>
      </c>
      <c r="D42" s="21">
        <v>6</v>
      </c>
      <c r="E42" s="43">
        <v>400000</v>
      </c>
      <c r="F42" s="41">
        <f>E42*D42</f>
        <v>2400000</v>
      </c>
    </row>
    <row r="43" spans="1:6" ht="24.75">
      <c r="A43" s="78" t="s">
        <v>244</v>
      </c>
      <c r="B43" s="79" t="s">
        <v>296</v>
      </c>
      <c r="C43" s="39"/>
      <c r="D43" s="21"/>
      <c r="E43" s="43"/>
      <c r="F43" s="41"/>
    </row>
    <row r="44" spans="1:6" ht="24.75">
      <c r="A44" s="81" t="s">
        <v>245</v>
      </c>
      <c r="B44" s="49" t="s">
        <v>334</v>
      </c>
      <c r="C44" s="39" t="s">
        <v>234</v>
      </c>
      <c r="D44" s="21">
        <v>5</v>
      </c>
      <c r="E44" s="43">
        <v>275000</v>
      </c>
      <c r="F44" s="41">
        <f aca="true" t="shared" si="2" ref="F44:F53">E44*D44</f>
        <v>1375000</v>
      </c>
    </row>
    <row r="45" spans="1:6" ht="24.75">
      <c r="A45" s="81" t="s">
        <v>246</v>
      </c>
      <c r="B45" s="49" t="s">
        <v>336</v>
      </c>
      <c r="C45" s="39" t="s">
        <v>234</v>
      </c>
      <c r="D45" s="21">
        <v>4</v>
      </c>
      <c r="E45" s="43">
        <v>225000</v>
      </c>
      <c r="F45" s="41">
        <f t="shared" si="2"/>
        <v>900000</v>
      </c>
    </row>
    <row r="46" spans="1:6" ht="24.75">
      <c r="A46" s="81" t="s">
        <v>247</v>
      </c>
      <c r="B46" s="49" t="s">
        <v>335</v>
      </c>
      <c r="C46" s="39" t="s">
        <v>234</v>
      </c>
      <c r="D46" s="21">
        <v>17</v>
      </c>
      <c r="E46" s="43">
        <v>180000</v>
      </c>
      <c r="F46" s="41">
        <f t="shared" si="2"/>
        <v>3060000</v>
      </c>
    </row>
    <row r="47" spans="1:6" ht="24.75">
      <c r="A47" s="81" t="s">
        <v>248</v>
      </c>
      <c r="B47" s="49" t="s">
        <v>293</v>
      </c>
      <c r="C47" s="39" t="s">
        <v>234</v>
      </c>
      <c r="D47" s="21">
        <v>14</v>
      </c>
      <c r="E47" s="43">
        <v>150000</v>
      </c>
      <c r="F47" s="41">
        <f t="shared" si="2"/>
        <v>2100000</v>
      </c>
    </row>
    <row r="48" spans="1:6" ht="24.75">
      <c r="A48" s="81" t="s">
        <v>346</v>
      </c>
      <c r="B48" s="49" t="s">
        <v>294</v>
      </c>
      <c r="C48" s="39" t="s">
        <v>234</v>
      </c>
      <c r="D48" s="21">
        <v>5</v>
      </c>
      <c r="E48" s="43">
        <v>105000</v>
      </c>
      <c r="F48" s="41">
        <f t="shared" si="2"/>
        <v>525000</v>
      </c>
    </row>
    <row r="49" spans="1:6" ht="24.75">
      <c r="A49" s="81" t="s">
        <v>347</v>
      </c>
      <c r="B49" s="49" t="s">
        <v>337</v>
      </c>
      <c r="C49" s="39" t="s">
        <v>234</v>
      </c>
      <c r="D49" s="21">
        <v>9</v>
      </c>
      <c r="E49" s="43">
        <v>90000</v>
      </c>
      <c r="F49" s="41">
        <f t="shared" si="2"/>
        <v>810000</v>
      </c>
    </row>
    <row r="50" spans="1:6" ht="24.75">
      <c r="A50" s="81" t="s">
        <v>348</v>
      </c>
      <c r="B50" s="49" t="s">
        <v>338</v>
      </c>
      <c r="C50" s="39" t="s">
        <v>234</v>
      </c>
      <c r="D50" s="21">
        <v>16</v>
      </c>
      <c r="E50" s="43">
        <v>80000</v>
      </c>
      <c r="F50" s="41">
        <f t="shared" si="2"/>
        <v>1280000</v>
      </c>
    </row>
    <row r="51" spans="1:6" ht="24.75">
      <c r="A51" s="81" t="s">
        <v>349</v>
      </c>
      <c r="B51" s="49" t="s">
        <v>295</v>
      </c>
      <c r="C51" s="39" t="s">
        <v>234</v>
      </c>
      <c r="D51" s="21">
        <v>79</v>
      </c>
      <c r="E51" s="43">
        <v>65000</v>
      </c>
      <c r="F51" s="41">
        <f t="shared" si="2"/>
        <v>5135000</v>
      </c>
    </row>
    <row r="52" spans="1:6" ht="24.75">
      <c r="A52" s="81" t="s">
        <v>350</v>
      </c>
      <c r="B52" s="49" t="s">
        <v>339</v>
      </c>
      <c r="C52" s="39" t="s">
        <v>234</v>
      </c>
      <c r="D52" s="21">
        <v>10</v>
      </c>
      <c r="E52" s="43">
        <v>50000</v>
      </c>
      <c r="F52" s="41">
        <f t="shared" si="2"/>
        <v>500000</v>
      </c>
    </row>
    <row r="53" spans="1:6" ht="49.5">
      <c r="A53" s="81" t="s">
        <v>351</v>
      </c>
      <c r="B53" s="49" t="s">
        <v>329</v>
      </c>
      <c r="C53" s="39" t="s">
        <v>234</v>
      </c>
      <c r="D53" s="21">
        <v>1</v>
      </c>
      <c r="E53" s="43">
        <v>450000</v>
      </c>
      <c r="F53" s="41">
        <f t="shared" si="2"/>
        <v>450000</v>
      </c>
    </row>
    <row r="54" spans="1:6" ht="24.75">
      <c r="A54" s="78" t="s">
        <v>249</v>
      </c>
      <c r="B54" s="79" t="s">
        <v>233</v>
      </c>
      <c r="C54" s="39"/>
      <c r="D54" s="21"/>
      <c r="E54" s="44"/>
      <c r="F54" s="41"/>
    </row>
    <row r="55" spans="1:6" ht="24.75">
      <c r="A55" s="81" t="s">
        <v>250</v>
      </c>
      <c r="B55" s="77" t="s">
        <v>253</v>
      </c>
      <c r="C55" s="39" t="s">
        <v>234</v>
      </c>
      <c r="D55" s="21">
        <v>1</v>
      </c>
      <c r="E55" s="43">
        <v>800000</v>
      </c>
      <c r="F55" s="41">
        <f>E55*D55</f>
        <v>800000</v>
      </c>
    </row>
    <row r="56" spans="1:6" ht="24.75">
      <c r="A56" s="81" t="s">
        <v>251</v>
      </c>
      <c r="B56" s="77" t="s">
        <v>230</v>
      </c>
      <c r="C56" s="39" t="s">
        <v>234</v>
      </c>
      <c r="D56" s="21">
        <v>2</v>
      </c>
      <c r="E56" s="43">
        <v>1250000</v>
      </c>
      <c r="F56" s="41">
        <f>E56*D56</f>
        <v>2500000</v>
      </c>
    </row>
    <row r="57" spans="1:6" ht="24.75">
      <c r="A57" s="81" t="s">
        <v>252</v>
      </c>
      <c r="B57" s="77" t="s">
        <v>254</v>
      </c>
      <c r="C57" s="39" t="s">
        <v>234</v>
      </c>
      <c r="D57" s="21">
        <v>1</v>
      </c>
      <c r="E57" s="43">
        <v>1500000</v>
      </c>
      <c r="F57" s="41">
        <f>E57*D57</f>
        <v>1500000</v>
      </c>
    </row>
    <row r="58" spans="1:6" ht="24.75">
      <c r="A58" s="7" t="s">
        <v>114</v>
      </c>
      <c r="B58" s="1" t="s">
        <v>18</v>
      </c>
      <c r="C58" s="3"/>
      <c r="D58" s="3"/>
      <c r="E58" s="43"/>
      <c r="F58" s="41"/>
    </row>
    <row r="59" spans="1:6" ht="99">
      <c r="A59" s="53"/>
      <c r="B59" s="2" t="s">
        <v>50</v>
      </c>
      <c r="C59" s="21"/>
      <c r="D59" s="3"/>
      <c r="E59" s="43"/>
      <c r="F59" s="41"/>
    </row>
    <row r="60" spans="1:6" ht="24.75">
      <c r="A60" s="53" t="s">
        <v>115</v>
      </c>
      <c r="B60" s="2" t="s">
        <v>74</v>
      </c>
      <c r="C60" s="3" t="s">
        <v>5</v>
      </c>
      <c r="D60" s="21">
        <f>D10+D11</f>
        <v>4680</v>
      </c>
      <c r="E60" s="44">
        <v>12000</v>
      </c>
      <c r="F60" s="41">
        <f>E60*D60</f>
        <v>56160000</v>
      </c>
    </row>
    <row r="61" spans="1:6" ht="24.75">
      <c r="A61" s="57" t="s">
        <v>116</v>
      </c>
      <c r="B61" s="2" t="s">
        <v>51</v>
      </c>
      <c r="C61" s="3" t="s">
        <v>5</v>
      </c>
      <c r="D61" s="39">
        <f>D12+D13</f>
        <v>12390</v>
      </c>
      <c r="E61" s="71">
        <v>9000</v>
      </c>
      <c r="F61" s="41">
        <f>E61*D61</f>
        <v>111510000</v>
      </c>
    </row>
    <row r="62" spans="1:6" ht="24.75">
      <c r="A62" s="55" t="s">
        <v>117</v>
      </c>
      <c r="B62" s="2" t="s">
        <v>20</v>
      </c>
      <c r="C62" s="3" t="s">
        <v>19</v>
      </c>
      <c r="D62" s="3">
        <v>100</v>
      </c>
      <c r="E62" s="72">
        <v>150000</v>
      </c>
      <c r="F62" s="41">
        <f>E62*D62</f>
        <v>15000000</v>
      </c>
    </row>
    <row r="63" spans="1:6" ht="24.75">
      <c r="A63" s="68" t="s">
        <v>118</v>
      </c>
      <c r="B63" s="52" t="s">
        <v>29</v>
      </c>
      <c r="C63" s="21"/>
      <c r="D63" s="36"/>
      <c r="E63" s="56"/>
      <c r="F63" s="50"/>
    </row>
    <row r="64" spans="1:6" ht="49.5">
      <c r="A64" s="55" t="s">
        <v>119</v>
      </c>
      <c r="B64" s="38" t="s">
        <v>30</v>
      </c>
      <c r="C64" s="36" t="s">
        <v>17</v>
      </c>
      <c r="D64" s="36">
        <v>40</v>
      </c>
      <c r="E64" s="44">
        <v>800000</v>
      </c>
      <c r="F64" s="41">
        <f aca="true" t="shared" si="3" ref="F64:F69">E64*D64</f>
        <v>32000000</v>
      </c>
    </row>
    <row r="65" spans="1:6" ht="49.5">
      <c r="A65" s="55" t="s">
        <v>120</v>
      </c>
      <c r="B65" s="58" t="s">
        <v>31</v>
      </c>
      <c r="C65" s="36" t="s">
        <v>17</v>
      </c>
      <c r="D65" s="36">
        <v>17</v>
      </c>
      <c r="E65" s="44">
        <v>1000000</v>
      </c>
      <c r="F65" s="41">
        <f t="shared" si="3"/>
        <v>17000000</v>
      </c>
    </row>
    <row r="66" spans="1:6" ht="49.5">
      <c r="A66" s="55" t="s">
        <v>121</v>
      </c>
      <c r="B66" s="38" t="s">
        <v>52</v>
      </c>
      <c r="C66" s="39" t="s">
        <v>17</v>
      </c>
      <c r="D66" s="36">
        <v>7</v>
      </c>
      <c r="E66" s="44">
        <v>1200000</v>
      </c>
      <c r="F66" s="41">
        <f t="shared" si="3"/>
        <v>8400000</v>
      </c>
    </row>
    <row r="67" spans="1:6" ht="49.5">
      <c r="A67" s="55" t="s">
        <v>122</v>
      </c>
      <c r="B67" s="58" t="s">
        <v>36</v>
      </c>
      <c r="C67" s="36" t="s">
        <v>17</v>
      </c>
      <c r="D67" s="36">
        <v>30</v>
      </c>
      <c r="E67" s="44">
        <v>150000</v>
      </c>
      <c r="F67" s="41">
        <f t="shared" si="3"/>
        <v>4500000</v>
      </c>
    </row>
    <row r="68" spans="1:6" ht="26.25" customHeight="1">
      <c r="A68" s="6" t="s">
        <v>123</v>
      </c>
      <c r="B68" s="2" t="s">
        <v>21</v>
      </c>
      <c r="C68" s="3" t="s">
        <v>22</v>
      </c>
      <c r="D68" s="3">
        <v>15000</v>
      </c>
      <c r="E68" s="43">
        <v>24000</v>
      </c>
      <c r="F68" s="41">
        <f t="shared" si="3"/>
        <v>360000000</v>
      </c>
    </row>
    <row r="69" spans="1:6" ht="26.25" customHeight="1">
      <c r="A69" s="6" t="s">
        <v>124</v>
      </c>
      <c r="B69" s="2" t="s">
        <v>34</v>
      </c>
      <c r="C69" s="3" t="s">
        <v>17</v>
      </c>
      <c r="D69" s="3">
        <v>400</v>
      </c>
      <c r="E69" s="43">
        <v>150000</v>
      </c>
      <c r="F69" s="41">
        <f t="shared" si="3"/>
        <v>60000000</v>
      </c>
    </row>
    <row r="70" spans="1:6" ht="75" thickBot="1">
      <c r="A70" s="82" t="s">
        <v>125</v>
      </c>
      <c r="B70" s="83" t="s">
        <v>76</v>
      </c>
      <c r="C70" s="84" t="s">
        <v>4</v>
      </c>
      <c r="D70" s="85">
        <v>1</v>
      </c>
      <c r="E70" s="86">
        <v>2000000</v>
      </c>
      <c r="F70" s="87">
        <f>E70*D70</f>
        <v>2000000</v>
      </c>
    </row>
    <row r="71" spans="1:6" s="14" customFormat="1" ht="27.75" customHeight="1" thickBot="1">
      <c r="A71" s="12"/>
      <c r="B71" s="13"/>
      <c r="C71" s="173" t="s">
        <v>126</v>
      </c>
      <c r="D71" s="173"/>
      <c r="E71" s="173"/>
      <c r="F71" s="73">
        <f>SUM(F5:F70)</f>
        <v>1158060000</v>
      </c>
    </row>
    <row r="79" spans="1:8" s="18" customFormat="1" ht="24.75">
      <c r="A79" s="17"/>
      <c r="B79" s="40"/>
      <c r="E79" s="19"/>
      <c r="F79" s="20"/>
      <c r="G79" s="5"/>
      <c r="H79" s="5"/>
    </row>
  </sheetData>
  <sheetProtection/>
  <mergeCells count="3">
    <mergeCell ref="A1:F1"/>
    <mergeCell ref="A2:F2"/>
    <mergeCell ref="C71:E71"/>
  </mergeCells>
  <printOptions/>
  <pageMargins left="0.5" right="0.75" top="0.6" bottom="0.8" header="0.3" footer="0.3"/>
  <pageSetup fitToHeight="0" horizontalDpi="600" verticalDpi="600" orientation="portrait" paperSize="9" scale="8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I76"/>
  <sheetViews>
    <sheetView rightToLeft="1" zoomScalePageLayoutView="0" workbookViewId="0" topLeftCell="A1">
      <selection activeCell="A1" sqref="A1:F1"/>
    </sheetView>
  </sheetViews>
  <sheetFormatPr defaultColWidth="9.140625" defaultRowHeight="12.75"/>
  <cols>
    <col min="1" max="1" width="10.28125" style="17" customWidth="1"/>
    <col min="2" max="2" width="47.140625" style="5" customWidth="1"/>
    <col min="3" max="3" width="8.00390625" style="18" customWidth="1"/>
    <col min="4" max="4" width="14.00390625" style="18" customWidth="1"/>
    <col min="5" max="5" width="13.28125" style="19" customWidth="1"/>
    <col min="6" max="6" width="17.421875" style="20" customWidth="1"/>
    <col min="7" max="7" width="9.140625" style="5" customWidth="1"/>
    <col min="8" max="8" width="12.00390625" style="5" bestFit="1" customWidth="1"/>
    <col min="9" max="16384" width="9.140625" style="5" customWidth="1"/>
  </cols>
  <sheetData>
    <row r="1" spans="1:6" ht="60" customHeight="1">
      <c r="A1" s="171" t="s">
        <v>373</v>
      </c>
      <c r="B1" s="171"/>
      <c r="C1" s="171"/>
      <c r="D1" s="171"/>
      <c r="E1" s="171"/>
      <c r="F1" s="171"/>
    </row>
    <row r="2" spans="1:6" ht="30" customHeight="1">
      <c r="A2" s="172" t="s">
        <v>6</v>
      </c>
      <c r="B2" s="172"/>
      <c r="C2" s="172"/>
      <c r="D2" s="172"/>
      <c r="E2" s="172"/>
      <c r="F2" s="172"/>
    </row>
    <row r="3" spans="1:6" ht="1.5" customHeight="1" thickBot="1">
      <c r="A3" s="8"/>
      <c r="B3" s="8"/>
      <c r="C3" s="8"/>
      <c r="D3" s="8"/>
      <c r="E3" s="9"/>
      <c r="F3" s="10"/>
    </row>
    <row r="4" spans="1:6" s="11" customFormat="1" ht="25.5" thickBot="1">
      <c r="A4" s="27" t="s">
        <v>0</v>
      </c>
      <c r="B4" s="28" t="s">
        <v>1</v>
      </c>
      <c r="C4" s="28" t="s">
        <v>2</v>
      </c>
      <c r="D4" s="29" t="s">
        <v>3</v>
      </c>
      <c r="E4" s="30" t="s">
        <v>7</v>
      </c>
      <c r="F4" s="31" t="s">
        <v>8</v>
      </c>
    </row>
    <row r="5" spans="1:6" s="11" customFormat="1" ht="49.5">
      <c r="A5" s="59" t="s">
        <v>128</v>
      </c>
      <c r="B5" s="60" t="s">
        <v>364</v>
      </c>
      <c r="C5" s="60"/>
      <c r="D5" s="61"/>
      <c r="E5" s="62"/>
      <c r="F5" s="63"/>
    </row>
    <row r="6" spans="1:6" ht="24.75">
      <c r="A6" s="22" t="s">
        <v>129</v>
      </c>
      <c r="B6" s="23" t="s">
        <v>87</v>
      </c>
      <c r="C6" s="24"/>
      <c r="D6" s="24"/>
      <c r="E6" s="25"/>
      <c r="F6" s="26"/>
    </row>
    <row r="7" spans="1:6" ht="24.75">
      <c r="A7" s="4" t="s">
        <v>130</v>
      </c>
      <c r="B7" s="2" t="s">
        <v>28</v>
      </c>
      <c r="C7" s="3" t="s">
        <v>4</v>
      </c>
      <c r="D7" s="3">
        <v>1</v>
      </c>
      <c r="E7" s="42">
        <v>1500000</v>
      </c>
      <c r="F7" s="41">
        <f>E7*D7</f>
        <v>1500000</v>
      </c>
    </row>
    <row r="8" spans="1:6" ht="24.75">
      <c r="A8" s="4" t="s">
        <v>131</v>
      </c>
      <c r="B8" s="2" t="s">
        <v>9</v>
      </c>
      <c r="C8" s="3" t="s">
        <v>5</v>
      </c>
      <c r="D8" s="3">
        <f>D10+D11+D12+D13</f>
        <v>18200</v>
      </c>
      <c r="E8" s="43">
        <v>1000</v>
      </c>
      <c r="F8" s="41">
        <f>E8*D8</f>
        <v>18200000</v>
      </c>
    </row>
    <row r="9" spans="1:6" ht="24.75">
      <c r="A9" s="7" t="s">
        <v>132</v>
      </c>
      <c r="B9" s="64" t="s">
        <v>10</v>
      </c>
      <c r="C9" s="3"/>
      <c r="D9" s="3"/>
      <c r="E9" s="43"/>
      <c r="F9" s="41"/>
    </row>
    <row r="10" spans="1:8" ht="49.5">
      <c r="A10" s="7" t="s">
        <v>141</v>
      </c>
      <c r="B10" s="38" t="s">
        <v>80</v>
      </c>
      <c r="C10" s="39" t="s">
        <v>5</v>
      </c>
      <c r="D10" s="39">
        <v>4175</v>
      </c>
      <c r="E10" s="43">
        <v>9000</v>
      </c>
      <c r="F10" s="41">
        <f>E10*D10</f>
        <v>37575000</v>
      </c>
      <c r="H10" s="5">
        <f>D8+D10</f>
        <v>22375</v>
      </c>
    </row>
    <row r="11" spans="1:6" ht="74.25">
      <c r="A11" s="6" t="s">
        <v>133</v>
      </c>
      <c r="B11" s="38" t="s">
        <v>292</v>
      </c>
      <c r="C11" s="39" t="s">
        <v>5</v>
      </c>
      <c r="D11" s="39">
        <v>300</v>
      </c>
      <c r="E11" s="43">
        <v>8000</v>
      </c>
      <c r="F11" s="41">
        <f>E11*D11</f>
        <v>2400000</v>
      </c>
    </row>
    <row r="12" spans="1:6" ht="49.5">
      <c r="A12" s="37" t="s">
        <v>134</v>
      </c>
      <c r="B12" s="38" t="s">
        <v>290</v>
      </c>
      <c r="C12" s="39" t="s">
        <v>5</v>
      </c>
      <c r="D12" s="39">
        <v>3440</v>
      </c>
      <c r="E12" s="51">
        <v>7000</v>
      </c>
      <c r="F12" s="41">
        <f>E12*D12</f>
        <v>24080000</v>
      </c>
    </row>
    <row r="13" spans="1:6" ht="49.5">
      <c r="A13" s="37" t="s">
        <v>135</v>
      </c>
      <c r="B13" s="38" t="s">
        <v>81</v>
      </c>
      <c r="C13" s="39" t="s">
        <v>5</v>
      </c>
      <c r="D13" s="39">
        <v>10285</v>
      </c>
      <c r="E13" s="51">
        <v>6000</v>
      </c>
      <c r="F13" s="41">
        <f>E13*D13</f>
        <v>61710000</v>
      </c>
    </row>
    <row r="14" spans="1:6" ht="24.75">
      <c r="A14" s="7" t="s">
        <v>136</v>
      </c>
      <c r="B14" s="1" t="s">
        <v>11</v>
      </c>
      <c r="C14" s="3"/>
      <c r="D14" s="3"/>
      <c r="E14" s="43"/>
      <c r="F14" s="41"/>
    </row>
    <row r="15" spans="1:6" ht="42">
      <c r="A15" s="65" t="s">
        <v>142</v>
      </c>
      <c r="B15" s="66" t="s">
        <v>47</v>
      </c>
      <c r="C15" s="3"/>
      <c r="D15" s="3"/>
      <c r="E15" s="43"/>
      <c r="F15" s="41"/>
    </row>
    <row r="16" spans="1:6" ht="24.75">
      <c r="A16" s="48" t="s">
        <v>143</v>
      </c>
      <c r="B16" s="67" t="s">
        <v>83</v>
      </c>
      <c r="C16" s="3" t="s">
        <v>5</v>
      </c>
      <c r="D16" s="3">
        <v>650</v>
      </c>
      <c r="E16" s="43">
        <v>67000</v>
      </c>
      <c r="F16" s="41">
        <f>E16*D16</f>
        <v>43550000</v>
      </c>
    </row>
    <row r="17" spans="1:8" ht="24.75">
      <c r="A17" s="48" t="s">
        <v>144</v>
      </c>
      <c r="B17" s="67" t="s">
        <v>48</v>
      </c>
      <c r="C17" s="3" t="s">
        <v>5</v>
      </c>
      <c r="D17" s="3">
        <v>3825</v>
      </c>
      <c r="E17" s="43">
        <v>52000</v>
      </c>
      <c r="F17" s="41">
        <f>E17*D17</f>
        <v>198900000</v>
      </c>
      <c r="H17" s="5">
        <f>D16+D17</f>
        <v>4475</v>
      </c>
    </row>
    <row r="18" spans="1:6" ht="25.5">
      <c r="A18" s="65" t="s">
        <v>145</v>
      </c>
      <c r="B18" s="66" t="s">
        <v>32</v>
      </c>
      <c r="C18" s="3"/>
      <c r="D18" s="3"/>
      <c r="E18" s="43"/>
      <c r="F18" s="41"/>
    </row>
    <row r="19" spans="1:6" ht="24.75">
      <c r="A19" s="48" t="s">
        <v>146</v>
      </c>
      <c r="B19" s="67" t="s">
        <v>49</v>
      </c>
      <c r="C19" s="3" t="s">
        <v>5</v>
      </c>
      <c r="D19" s="3">
        <v>1550</v>
      </c>
      <c r="E19" s="70">
        <v>15000</v>
      </c>
      <c r="F19" s="41">
        <f aca="true" t="shared" si="0" ref="F19:F25">E19*D19</f>
        <v>23250000</v>
      </c>
    </row>
    <row r="20" spans="1:6" ht="24.75">
      <c r="A20" s="48" t="s">
        <v>147</v>
      </c>
      <c r="B20" s="67" t="s">
        <v>12</v>
      </c>
      <c r="C20" s="3" t="s">
        <v>5</v>
      </c>
      <c r="D20" s="3">
        <v>2400</v>
      </c>
      <c r="E20" s="70">
        <v>11000</v>
      </c>
      <c r="F20" s="41">
        <f t="shared" si="0"/>
        <v>26400000</v>
      </c>
    </row>
    <row r="21" spans="1:6" ht="24.75">
      <c r="A21" s="48" t="s">
        <v>148</v>
      </c>
      <c r="B21" s="2" t="s">
        <v>13</v>
      </c>
      <c r="C21" s="3" t="s">
        <v>5</v>
      </c>
      <c r="D21" s="3">
        <v>400</v>
      </c>
      <c r="E21" s="70">
        <v>9000</v>
      </c>
      <c r="F21" s="41">
        <f t="shared" si="0"/>
        <v>3600000</v>
      </c>
    </row>
    <row r="22" spans="1:8" ht="24.75">
      <c r="A22" s="48" t="s">
        <v>149</v>
      </c>
      <c r="B22" s="2" t="s">
        <v>14</v>
      </c>
      <c r="C22" s="3" t="s">
        <v>5</v>
      </c>
      <c r="D22" s="3">
        <v>3100</v>
      </c>
      <c r="E22" s="70">
        <v>8000</v>
      </c>
      <c r="F22" s="41">
        <f t="shared" si="0"/>
        <v>24800000</v>
      </c>
      <c r="H22" s="69"/>
    </row>
    <row r="23" spans="1:8" ht="24.75">
      <c r="A23" s="48" t="s">
        <v>150</v>
      </c>
      <c r="B23" s="2" t="s">
        <v>15</v>
      </c>
      <c r="C23" s="3" t="s">
        <v>5</v>
      </c>
      <c r="D23" s="3">
        <v>3200</v>
      </c>
      <c r="E23" s="70">
        <v>6500</v>
      </c>
      <c r="F23" s="41">
        <f t="shared" si="0"/>
        <v>20800000</v>
      </c>
      <c r="H23" s="69"/>
    </row>
    <row r="24" spans="1:8" ht="24.75">
      <c r="A24" s="48" t="s">
        <v>151</v>
      </c>
      <c r="B24" s="2" t="s">
        <v>84</v>
      </c>
      <c r="C24" s="3" t="s">
        <v>5</v>
      </c>
      <c r="D24" s="3">
        <v>6650</v>
      </c>
      <c r="E24" s="70">
        <v>5000</v>
      </c>
      <c r="F24" s="41">
        <f t="shared" si="0"/>
        <v>33250000</v>
      </c>
      <c r="H24" s="69"/>
    </row>
    <row r="25" spans="1:9" ht="24.75">
      <c r="A25" s="48" t="s">
        <v>152</v>
      </c>
      <c r="B25" s="2" t="s">
        <v>85</v>
      </c>
      <c r="C25" s="3" t="s">
        <v>5</v>
      </c>
      <c r="D25" s="3">
        <v>600</v>
      </c>
      <c r="E25" s="70">
        <v>4000</v>
      </c>
      <c r="F25" s="41">
        <f t="shared" si="0"/>
        <v>2400000</v>
      </c>
      <c r="H25" s="69">
        <f>D19+D20+D21+D22+D23+D24+D25</f>
        <v>17900</v>
      </c>
      <c r="I25" s="69">
        <f>H17+H25</f>
        <v>22375</v>
      </c>
    </row>
    <row r="26" spans="1:6" ht="24.75">
      <c r="A26" s="48" t="s">
        <v>153</v>
      </c>
      <c r="B26" s="2" t="s">
        <v>16</v>
      </c>
      <c r="C26" s="3" t="s">
        <v>17</v>
      </c>
      <c r="D26" s="3">
        <v>45</v>
      </c>
      <c r="E26" s="70">
        <v>150000</v>
      </c>
      <c r="F26" s="41">
        <f>E26*D26</f>
        <v>6750000</v>
      </c>
    </row>
    <row r="27" spans="1:6" ht="25.5">
      <c r="A27" s="35" t="s">
        <v>154</v>
      </c>
      <c r="B27" s="54" t="s">
        <v>33</v>
      </c>
      <c r="C27" s="21"/>
      <c r="D27" s="21"/>
      <c r="E27" s="44"/>
      <c r="F27" s="41"/>
    </row>
    <row r="28" spans="1:6" ht="24.75">
      <c r="A28" s="80" t="s">
        <v>155</v>
      </c>
      <c r="B28" s="79" t="s">
        <v>206</v>
      </c>
      <c r="C28" s="39"/>
      <c r="D28" s="3"/>
      <c r="E28" s="44"/>
      <c r="F28" s="41"/>
    </row>
    <row r="29" spans="1:6" ht="24.75">
      <c r="A29" s="76" t="s">
        <v>255</v>
      </c>
      <c r="B29" s="49" t="s">
        <v>300</v>
      </c>
      <c r="C29" s="39" t="s">
        <v>234</v>
      </c>
      <c r="D29" s="3">
        <v>5</v>
      </c>
      <c r="E29" s="44">
        <v>250000</v>
      </c>
      <c r="F29" s="41">
        <f aca="true" t="shared" si="1" ref="F29:F40">E29*D29</f>
        <v>1250000</v>
      </c>
    </row>
    <row r="30" spans="1:6" ht="24.75">
      <c r="A30" s="76" t="s">
        <v>256</v>
      </c>
      <c r="B30" s="49" t="s">
        <v>301</v>
      </c>
      <c r="C30" s="39" t="s">
        <v>234</v>
      </c>
      <c r="D30" s="3">
        <v>1</v>
      </c>
      <c r="E30" s="44">
        <v>225000</v>
      </c>
      <c r="F30" s="41">
        <f t="shared" si="1"/>
        <v>225000</v>
      </c>
    </row>
    <row r="31" spans="1:6" ht="24.75">
      <c r="A31" s="76" t="s">
        <v>257</v>
      </c>
      <c r="B31" s="49" t="s">
        <v>319</v>
      </c>
      <c r="C31" s="39" t="s">
        <v>234</v>
      </c>
      <c r="D31" s="3">
        <v>2</v>
      </c>
      <c r="E31" s="44">
        <v>200000</v>
      </c>
      <c r="F31" s="41">
        <f t="shared" si="1"/>
        <v>400000</v>
      </c>
    </row>
    <row r="32" spans="1:6" ht="24.75">
      <c r="A32" s="76" t="s">
        <v>258</v>
      </c>
      <c r="B32" s="49" t="s">
        <v>320</v>
      </c>
      <c r="C32" s="39" t="s">
        <v>234</v>
      </c>
      <c r="D32" s="3">
        <v>7</v>
      </c>
      <c r="E32" s="44">
        <v>175000</v>
      </c>
      <c r="F32" s="41">
        <f t="shared" si="1"/>
        <v>1225000</v>
      </c>
    </row>
    <row r="33" spans="1:6" ht="24.75">
      <c r="A33" s="76" t="s">
        <v>259</v>
      </c>
      <c r="B33" s="49" t="s">
        <v>321</v>
      </c>
      <c r="C33" s="39" t="s">
        <v>234</v>
      </c>
      <c r="D33" s="3">
        <v>5</v>
      </c>
      <c r="E33" s="44">
        <v>150000</v>
      </c>
      <c r="F33" s="41">
        <f t="shared" si="1"/>
        <v>750000</v>
      </c>
    </row>
    <row r="34" spans="1:6" ht="24.75">
      <c r="A34" s="76" t="s">
        <v>260</v>
      </c>
      <c r="B34" s="49" t="s">
        <v>322</v>
      </c>
      <c r="C34" s="39" t="s">
        <v>234</v>
      </c>
      <c r="D34" s="3">
        <v>10</v>
      </c>
      <c r="E34" s="44">
        <v>150000</v>
      </c>
      <c r="F34" s="41">
        <f t="shared" si="1"/>
        <v>1500000</v>
      </c>
    </row>
    <row r="35" spans="1:6" ht="24.75">
      <c r="A35" s="76" t="s">
        <v>323</v>
      </c>
      <c r="B35" s="49" t="s">
        <v>302</v>
      </c>
      <c r="C35" s="39" t="s">
        <v>234</v>
      </c>
      <c r="D35" s="3">
        <v>7</v>
      </c>
      <c r="E35" s="44">
        <v>125000</v>
      </c>
      <c r="F35" s="41">
        <f t="shared" si="1"/>
        <v>875000</v>
      </c>
    </row>
    <row r="36" spans="1:6" ht="24.75">
      <c r="A36" s="76" t="s">
        <v>324</v>
      </c>
      <c r="B36" s="49" t="s">
        <v>303</v>
      </c>
      <c r="C36" s="39" t="s">
        <v>234</v>
      </c>
      <c r="D36" s="3">
        <v>5</v>
      </c>
      <c r="E36" s="44">
        <v>125000</v>
      </c>
      <c r="F36" s="41">
        <f t="shared" si="1"/>
        <v>625000</v>
      </c>
    </row>
    <row r="37" spans="1:6" ht="24.75">
      <c r="A37" s="76" t="s">
        <v>325</v>
      </c>
      <c r="B37" s="49" t="s">
        <v>304</v>
      </c>
      <c r="C37" s="39" t="s">
        <v>234</v>
      </c>
      <c r="D37" s="3">
        <v>6</v>
      </c>
      <c r="E37" s="44">
        <v>90000</v>
      </c>
      <c r="F37" s="41">
        <f t="shared" si="1"/>
        <v>540000</v>
      </c>
    </row>
    <row r="38" spans="1:6" ht="24.75">
      <c r="A38" s="76" t="s">
        <v>326</v>
      </c>
      <c r="B38" s="49" t="s">
        <v>305</v>
      </c>
      <c r="C38" s="39" t="s">
        <v>234</v>
      </c>
      <c r="D38" s="3">
        <v>7</v>
      </c>
      <c r="E38" s="44">
        <v>90000</v>
      </c>
      <c r="F38" s="41">
        <f t="shared" si="1"/>
        <v>630000</v>
      </c>
    </row>
    <row r="39" spans="1:6" ht="24.75">
      <c r="A39" s="76" t="s">
        <v>327</v>
      </c>
      <c r="B39" s="49" t="s">
        <v>306</v>
      </c>
      <c r="C39" s="39" t="s">
        <v>234</v>
      </c>
      <c r="D39" s="3">
        <v>48</v>
      </c>
      <c r="E39" s="44">
        <v>65000</v>
      </c>
      <c r="F39" s="41">
        <f t="shared" si="1"/>
        <v>3120000</v>
      </c>
    </row>
    <row r="40" spans="1:6" ht="24.75">
      <c r="A40" s="76" t="s">
        <v>328</v>
      </c>
      <c r="B40" s="49" t="s">
        <v>307</v>
      </c>
      <c r="C40" s="39" t="s">
        <v>234</v>
      </c>
      <c r="D40" s="3">
        <v>29</v>
      </c>
      <c r="E40" s="44">
        <v>40000</v>
      </c>
      <c r="F40" s="41">
        <f t="shared" si="1"/>
        <v>1160000</v>
      </c>
    </row>
    <row r="41" spans="1:6" ht="24.75">
      <c r="A41" s="78" t="s">
        <v>156</v>
      </c>
      <c r="B41" s="79" t="s">
        <v>226</v>
      </c>
      <c r="C41" s="39"/>
      <c r="D41" s="3"/>
      <c r="E41" s="44"/>
      <c r="F41" s="41"/>
    </row>
    <row r="42" spans="1:6" ht="24.75">
      <c r="A42" s="76" t="s">
        <v>261</v>
      </c>
      <c r="B42" s="77" t="s">
        <v>228</v>
      </c>
      <c r="C42" s="39" t="s">
        <v>234</v>
      </c>
      <c r="D42" s="3">
        <v>20</v>
      </c>
      <c r="E42" s="43">
        <v>225000</v>
      </c>
      <c r="F42" s="41">
        <f>E42*D42</f>
        <v>4500000</v>
      </c>
    </row>
    <row r="43" spans="1:6" ht="24.75">
      <c r="A43" s="76" t="s">
        <v>262</v>
      </c>
      <c r="B43" s="77" t="s">
        <v>229</v>
      </c>
      <c r="C43" s="39" t="s">
        <v>234</v>
      </c>
      <c r="D43" s="3">
        <v>6</v>
      </c>
      <c r="E43" s="43">
        <v>300000</v>
      </c>
      <c r="F43" s="41">
        <f>E43*D43</f>
        <v>1800000</v>
      </c>
    </row>
    <row r="44" spans="1:6" ht="24.75">
      <c r="A44" s="76" t="s">
        <v>263</v>
      </c>
      <c r="B44" s="77" t="s">
        <v>227</v>
      </c>
      <c r="C44" s="39" t="s">
        <v>234</v>
      </c>
      <c r="D44" s="3">
        <v>2</v>
      </c>
      <c r="E44" s="43">
        <v>400000</v>
      </c>
      <c r="F44" s="41">
        <f>E44*D44</f>
        <v>800000</v>
      </c>
    </row>
    <row r="45" spans="1:6" ht="24.75">
      <c r="A45" s="78" t="s">
        <v>264</v>
      </c>
      <c r="B45" s="79" t="s">
        <v>207</v>
      </c>
      <c r="C45" s="39"/>
      <c r="D45" s="3"/>
      <c r="E45" s="43"/>
      <c r="F45" s="41"/>
    </row>
    <row r="46" spans="1:6" ht="24" customHeight="1">
      <c r="A46" s="76" t="s">
        <v>265</v>
      </c>
      <c r="B46" s="49" t="s">
        <v>336</v>
      </c>
      <c r="C46" s="39" t="s">
        <v>234</v>
      </c>
      <c r="D46" s="21">
        <v>12</v>
      </c>
      <c r="E46" s="43">
        <v>225000</v>
      </c>
      <c r="F46" s="41">
        <f aca="true" t="shared" si="2" ref="F46:F53">E46*D46</f>
        <v>2700000</v>
      </c>
    </row>
    <row r="47" spans="1:6" ht="24" customHeight="1">
      <c r="A47" s="76" t="s">
        <v>266</v>
      </c>
      <c r="B47" s="49" t="s">
        <v>335</v>
      </c>
      <c r="C47" s="39" t="s">
        <v>234</v>
      </c>
      <c r="D47" s="21">
        <v>5</v>
      </c>
      <c r="E47" s="43">
        <v>180000</v>
      </c>
      <c r="F47" s="41">
        <f t="shared" si="2"/>
        <v>900000</v>
      </c>
    </row>
    <row r="48" spans="1:6" ht="24" customHeight="1">
      <c r="A48" s="76" t="s">
        <v>267</v>
      </c>
      <c r="B48" s="49" t="s">
        <v>293</v>
      </c>
      <c r="C48" s="39" t="s">
        <v>234</v>
      </c>
      <c r="D48" s="21">
        <v>18</v>
      </c>
      <c r="E48" s="43">
        <v>150000</v>
      </c>
      <c r="F48" s="41">
        <f t="shared" si="2"/>
        <v>2700000</v>
      </c>
    </row>
    <row r="49" spans="1:6" ht="24" customHeight="1">
      <c r="A49" s="76" t="s">
        <v>268</v>
      </c>
      <c r="B49" s="49" t="s">
        <v>294</v>
      </c>
      <c r="C49" s="39" t="s">
        <v>234</v>
      </c>
      <c r="D49" s="21">
        <v>11</v>
      </c>
      <c r="E49" s="43">
        <v>105000</v>
      </c>
      <c r="F49" s="41">
        <f t="shared" si="2"/>
        <v>1155000</v>
      </c>
    </row>
    <row r="50" spans="1:6" ht="24" customHeight="1">
      <c r="A50" s="76" t="s">
        <v>352</v>
      </c>
      <c r="B50" s="49" t="s">
        <v>337</v>
      </c>
      <c r="C50" s="39" t="s">
        <v>234</v>
      </c>
      <c r="D50" s="21">
        <v>13</v>
      </c>
      <c r="E50" s="43">
        <v>90000</v>
      </c>
      <c r="F50" s="41">
        <f t="shared" si="2"/>
        <v>1170000</v>
      </c>
    </row>
    <row r="51" spans="1:6" ht="24" customHeight="1">
      <c r="A51" s="76" t="s">
        <v>353</v>
      </c>
      <c r="B51" s="49" t="s">
        <v>338</v>
      </c>
      <c r="C51" s="39" t="s">
        <v>234</v>
      </c>
      <c r="D51" s="21">
        <v>11</v>
      </c>
      <c r="E51" s="43">
        <v>80000</v>
      </c>
      <c r="F51" s="41">
        <f t="shared" si="2"/>
        <v>880000</v>
      </c>
    </row>
    <row r="52" spans="1:6" ht="24" customHeight="1">
      <c r="A52" s="76" t="s">
        <v>354</v>
      </c>
      <c r="B52" s="49" t="s">
        <v>295</v>
      </c>
      <c r="C52" s="39" t="s">
        <v>234</v>
      </c>
      <c r="D52" s="21">
        <v>69</v>
      </c>
      <c r="E52" s="43">
        <v>65000</v>
      </c>
      <c r="F52" s="41">
        <f t="shared" si="2"/>
        <v>4485000</v>
      </c>
    </row>
    <row r="53" spans="1:6" ht="24" customHeight="1">
      <c r="A53" s="76" t="s">
        <v>355</v>
      </c>
      <c r="B53" s="49" t="s">
        <v>339</v>
      </c>
      <c r="C53" s="39" t="s">
        <v>234</v>
      </c>
      <c r="D53" s="21">
        <v>5</v>
      </c>
      <c r="E53" s="43">
        <v>50000</v>
      </c>
      <c r="F53" s="41">
        <f t="shared" si="2"/>
        <v>250000</v>
      </c>
    </row>
    <row r="54" spans="1:6" ht="49.5">
      <c r="A54" s="76" t="s">
        <v>356</v>
      </c>
      <c r="B54" s="49" t="s">
        <v>329</v>
      </c>
      <c r="C54" s="39" t="s">
        <v>234</v>
      </c>
      <c r="D54" s="21">
        <v>1</v>
      </c>
      <c r="E54" s="43">
        <v>450000</v>
      </c>
      <c r="F54" s="41">
        <f>E54*D54</f>
        <v>450000</v>
      </c>
    </row>
    <row r="55" spans="1:6" ht="24.75">
      <c r="A55" s="78" t="s">
        <v>269</v>
      </c>
      <c r="B55" s="79" t="s">
        <v>233</v>
      </c>
      <c r="C55" s="39"/>
      <c r="D55" s="3"/>
      <c r="E55" s="44"/>
      <c r="F55" s="41"/>
    </row>
    <row r="56" spans="1:6" ht="24.75">
      <c r="A56" s="76" t="s">
        <v>270</v>
      </c>
      <c r="B56" s="77" t="s">
        <v>253</v>
      </c>
      <c r="C56" s="39" t="s">
        <v>234</v>
      </c>
      <c r="D56" s="3">
        <v>2</v>
      </c>
      <c r="E56" s="43">
        <v>750000</v>
      </c>
      <c r="F56" s="41">
        <f>E56*D56</f>
        <v>1500000</v>
      </c>
    </row>
    <row r="57" spans="1:6" ht="24.75">
      <c r="A57" s="76" t="s">
        <v>271</v>
      </c>
      <c r="B57" s="77" t="s">
        <v>232</v>
      </c>
      <c r="C57" s="39" t="s">
        <v>234</v>
      </c>
      <c r="D57" s="3">
        <v>1</v>
      </c>
      <c r="E57" s="43">
        <v>1000000</v>
      </c>
      <c r="F57" s="41">
        <f>E57*D57</f>
        <v>1000000</v>
      </c>
    </row>
    <row r="58" spans="1:6" ht="24.75">
      <c r="A58" s="76" t="s">
        <v>272</v>
      </c>
      <c r="B58" s="77" t="s">
        <v>230</v>
      </c>
      <c r="C58" s="39" t="s">
        <v>234</v>
      </c>
      <c r="D58" s="3">
        <v>2</v>
      </c>
      <c r="E58" s="43">
        <v>1250000</v>
      </c>
      <c r="F58" s="41">
        <f>E58*D58</f>
        <v>2500000</v>
      </c>
    </row>
    <row r="59" spans="1:6" ht="24.75">
      <c r="A59" s="7" t="s">
        <v>157</v>
      </c>
      <c r="B59" s="1" t="s">
        <v>18</v>
      </c>
      <c r="C59" s="3"/>
      <c r="D59" s="3"/>
      <c r="E59" s="43"/>
      <c r="F59" s="41"/>
    </row>
    <row r="60" spans="1:6" ht="99">
      <c r="A60" s="53"/>
      <c r="B60" s="2" t="s">
        <v>50</v>
      </c>
      <c r="C60" s="21"/>
      <c r="D60" s="3"/>
      <c r="E60" s="43"/>
      <c r="F60" s="41"/>
    </row>
    <row r="61" spans="1:6" ht="24.75">
      <c r="A61" s="53" t="s">
        <v>158</v>
      </c>
      <c r="B61" s="2" t="s">
        <v>74</v>
      </c>
      <c r="C61" s="3" t="s">
        <v>5</v>
      </c>
      <c r="D61" s="21">
        <f>D10+D11</f>
        <v>4475</v>
      </c>
      <c r="E61" s="44">
        <v>12000</v>
      </c>
      <c r="F61" s="41">
        <f>E61*D61</f>
        <v>53700000</v>
      </c>
    </row>
    <row r="62" spans="1:6" ht="24.75">
      <c r="A62" s="57" t="s">
        <v>159</v>
      </c>
      <c r="B62" s="2" t="s">
        <v>51</v>
      </c>
      <c r="C62" s="3" t="s">
        <v>5</v>
      </c>
      <c r="D62" s="39">
        <f>D12+D13</f>
        <v>13725</v>
      </c>
      <c r="E62" s="71">
        <v>9000</v>
      </c>
      <c r="F62" s="41">
        <f>E62*D62</f>
        <v>123525000</v>
      </c>
    </row>
    <row r="63" spans="1:6" ht="24.75">
      <c r="A63" s="55" t="s">
        <v>160</v>
      </c>
      <c r="B63" s="2" t="s">
        <v>20</v>
      </c>
      <c r="C63" s="3" t="s">
        <v>19</v>
      </c>
      <c r="D63" s="3">
        <v>100</v>
      </c>
      <c r="E63" s="72">
        <v>150000</v>
      </c>
      <c r="F63" s="41">
        <f>E63*D63</f>
        <v>15000000</v>
      </c>
    </row>
    <row r="64" spans="1:6" ht="24.75">
      <c r="A64" s="68" t="s">
        <v>161</v>
      </c>
      <c r="B64" s="52" t="s">
        <v>29</v>
      </c>
      <c r="C64" s="21"/>
      <c r="D64" s="36"/>
      <c r="E64" s="56"/>
      <c r="F64" s="50"/>
    </row>
    <row r="65" spans="1:6" ht="49.5">
      <c r="A65" s="55" t="s">
        <v>162</v>
      </c>
      <c r="B65" s="38" t="s">
        <v>30</v>
      </c>
      <c r="C65" s="36" t="s">
        <v>17</v>
      </c>
      <c r="D65" s="36">
        <v>85</v>
      </c>
      <c r="E65" s="44">
        <v>800000</v>
      </c>
      <c r="F65" s="41">
        <f aca="true" t="shared" si="3" ref="F65:F70">E65*D65</f>
        <v>68000000</v>
      </c>
    </row>
    <row r="66" spans="1:6" ht="49.5">
      <c r="A66" s="55" t="s">
        <v>137</v>
      </c>
      <c r="B66" s="58" t="s">
        <v>31</v>
      </c>
      <c r="C66" s="36" t="s">
        <v>17</v>
      </c>
      <c r="D66" s="36">
        <v>19</v>
      </c>
      <c r="E66" s="44">
        <v>1000000</v>
      </c>
      <c r="F66" s="41">
        <f t="shared" si="3"/>
        <v>19000000</v>
      </c>
    </row>
    <row r="67" spans="1:6" ht="49.5">
      <c r="A67" s="55" t="s">
        <v>163</v>
      </c>
      <c r="B67" s="38" t="s">
        <v>52</v>
      </c>
      <c r="C67" s="39" t="s">
        <v>17</v>
      </c>
      <c r="D67" s="36">
        <v>3</v>
      </c>
      <c r="E67" s="44">
        <v>1200000</v>
      </c>
      <c r="F67" s="41">
        <f t="shared" si="3"/>
        <v>3600000</v>
      </c>
    </row>
    <row r="68" spans="1:6" ht="49.5">
      <c r="A68" s="55" t="s">
        <v>164</v>
      </c>
      <c r="B68" s="58" t="s">
        <v>36</v>
      </c>
      <c r="C68" s="36" t="s">
        <v>17</v>
      </c>
      <c r="D68" s="36">
        <v>13</v>
      </c>
      <c r="E68" s="44">
        <v>150000</v>
      </c>
      <c r="F68" s="41">
        <f t="shared" si="3"/>
        <v>1950000</v>
      </c>
    </row>
    <row r="69" spans="1:6" ht="26.25" customHeight="1">
      <c r="A69" s="6" t="s">
        <v>138</v>
      </c>
      <c r="B69" s="2" t="s">
        <v>21</v>
      </c>
      <c r="C69" s="3" t="s">
        <v>22</v>
      </c>
      <c r="D69" s="3">
        <v>18000</v>
      </c>
      <c r="E69" s="43">
        <v>24000</v>
      </c>
      <c r="F69" s="41">
        <f t="shared" si="3"/>
        <v>432000000</v>
      </c>
    </row>
    <row r="70" spans="1:6" ht="26.25" customHeight="1">
      <c r="A70" s="6" t="s">
        <v>139</v>
      </c>
      <c r="B70" s="2" t="s">
        <v>34</v>
      </c>
      <c r="C70" s="3" t="s">
        <v>17</v>
      </c>
      <c r="D70" s="3">
        <v>400</v>
      </c>
      <c r="E70" s="43">
        <v>150000</v>
      </c>
      <c r="F70" s="41">
        <f t="shared" si="3"/>
        <v>60000000</v>
      </c>
    </row>
    <row r="71" spans="1:6" ht="75" thickBot="1">
      <c r="A71" s="82" t="s">
        <v>140</v>
      </c>
      <c r="B71" s="83" t="s">
        <v>371</v>
      </c>
      <c r="C71" s="84" t="s">
        <v>4</v>
      </c>
      <c r="D71" s="85">
        <v>1</v>
      </c>
      <c r="E71" s="86">
        <v>2000000</v>
      </c>
      <c r="F71" s="87">
        <f>E71*D71</f>
        <v>2000000</v>
      </c>
    </row>
    <row r="72" spans="1:6" s="14" customFormat="1" ht="27.75" customHeight="1" thickBot="1">
      <c r="A72" s="12"/>
      <c r="B72" s="13"/>
      <c r="C72" s="173" t="s">
        <v>165</v>
      </c>
      <c r="D72" s="173"/>
      <c r="E72" s="173"/>
      <c r="F72" s="73">
        <f>SUM(F5:F71)</f>
        <v>1347030000</v>
      </c>
    </row>
    <row r="76" spans="1:8" s="18" customFormat="1" ht="24.75">
      <c r="A76" s="17"/>
      <c r="B76" s="40"/>
      <c r="E76" s="19"/>
      <c r="F76" s="20"/>
      <c r="G76" s="5"/>
      <c r="H76" s="5"/>
    </row>
  </sheetData>
  <sheetProtection/>
  <mergeCells count="3">
    <mergeCell ref="A1:F1"/>
    <mergeCell ref="A2:F2"/>
    <mergeCell ref="C72:E72"/>
  </mergeCells>
  <printOptions/>
  <pageMargins left="0.5" right="0.75" top="0.6" bottom="0.8" header="0.3" footer="0.3"/>
  <pageSetup fitToHeight="0" horizontalDpi="600" verticalDpi="600" orientation="portrait" paperSize="9" scale="8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I76"/>
  <sheetViews>
    <sheetView rightToLeft="1" zoomScalePageLayoutView="0" workbookViewId="0" topLeftCell="A1">
      <selection activeCell="A5" sqref="A5:B5"/>
    </sheetView>
  </sheetViews>
  <sheetFormatPr defaultColWidth="9.140625" defaultRowHeight="12.75"/>
  <cols>
    <col min="1" max="1" width="10.28125" style="17" customWidth="1"/>
    <col min="2" max="2" width="47.421875" style="5" customWidth="1"/>
    <col min="3" max="3" width="8.00390625" style="18" customWidth="1"/>
    <col min="4" max="4" width="14.00390625" style="18" customWidth="1"/>
    <col min="5" max="5" width="13.28125" style="19" customWidth="1"/>
    <col min="6" max="6" width="17.421875" style="20" customWidth="1"/>
    <col min="7" max="7" width="9.140625" style="5" customWidth="1"/>
    <col min="8" max="8" width="12.00390625" style="5" bestFit="1" customWidth="1"/>
    <col min="9" max="16384" width="9.140625" style="5" customWidth="1"/>
  </cols>
  <sheetData>
    <row r="1" spans="1:6" ht="71.25" customHeight="1">
      <c r="A1" s="171" t="s">
        <v>373</v>
      </c>
      <c r="B1" s="171"/>
      <c r="C1" s="171"/>
      <c r="D1" s="171"/>
      <c r="E1" s="171"/>
      <c r="F1" s="171"/>
    </row>
    <row r="2" spans="1:6" ht="30" customHeight="1">
      <c r="A2" s="172" t="s">
        <v>6</v>
      </c>
      <c r="B2" s="172"/>
      <c r="C2" s="172"/>
      <c r="D2" s="172"/>
      <c r="E2" s="172"/>
      <c r="F2" s="172"/>
    </row>
    <row r="3" spans="1:6" ht="1.5" customHeight="1" thickBot="1">
      <c r="A3" s="8"/>
      <c r="B3" s="8"/>
      <c r="C3" s="8"/>
      <c r="D3" s="8"/>
      <c r="E3" s="9"/>
      <c r="F3" s="10"/>
    </row>
    <row r="4" spans="1:6" s="11" customFormat="1" ht="25.5" thickBot="1">
      <c r="A4" s="27" t="s">
        <v>0</v>
      </c>
      <c r="B4" s="28" t="s">
        <v>1</v>
      </c>
      <c r="C4" s="28" t="s">
        <v>2</v>
      </c>
      <c r="D4" s="29" t="s">
        <v>3</v>
      </c>
      <c r="E4" s="30" t="s">
        <v>7</v>
      </c>
      <c r="F4" s="31" t="s">
        <v>8</v>
      </c>
    </row>
    <row r="5" spans="1:6" s="11" customFormat="1" ht="49.5">
      <c r="A5" s="59" t="s">
        <v>177</v>
      </c>
      <c r="B5" s="60" t="s">
        <v>369</v>
      </c>
      <c r="C5" s="60"/>
      <c r="D5" s="61"/>
      <c r="E5" s="62"/>
      <c r="F5" s="63"/>
    </row>
    <row r="6" spans="1:6" ht="24.75">
      <c r="A6" s="22" t="s">
        <v>166</v>
      </c>
      <c r="B6" s="23" t="s">
        <v>87</v>
      </c>
      <c r="C6" s="24"/>
      <c r="D6" s="24"/>
      <c r="E6" s="25"/>
      <c r="F6" s="26"/>
    </row>
    <row r="7" spans="1:6" ht="24.75">
      <c r="A7" s="4" t="s">
        <v>167</v>
      </c>
      <c r="B7" s="2" t="s">
        <v>28</v>
      </c>
      <c r="C7" s="3" t="s">
        <v>4</v>
      </c>
      <c r="D7" s="3">
        <v>1</v>
      </c>
      <c r="E7" s="42">
        <v>1500000</v>
      </c>
      <c r="F7" s="41">
        <f>E7*D7</f>
        <v>1500000</v>
      </c>
    </row>
    <row r="8" spans="1:6" ht="24.75">
      <c r="A8" s="4" t="s">
        <v>168</v>
      </c>
      <c r="B8" s="2" t="s">
        <v>9</v>
      </c>
      <c r="C8" s="3" t="s">
        <v>5</v>
      </c>
      <c r="D8" s="3">
        <f>D10+D11+D12</f>
        <v>11850</v>
      </c>
      <c r="E8" s="43">
        <v>1000</v>
      </c>
      <c r="F8" s="41">
        <f>E8*D8</f>
        <v>11850000</v>
      </c>
    </row>
    <row r="9" spans="1:6" ht="24.75">
      <c r="A9" s="7" t="s">
        <v>169</v>
      </c>
      <c r="B9" s="64"/>
      <c r="C9" s="3"/>
      <c r="D9" s="3"/>
      <c r="E9" s="43"/>
      <c r="F9" s="41"/>
    </row>
    <row r="10" spans="1:6" ht="49.5">
      <c r="A10" s="7" t="s">
        <v>178</v>
      </c>
      <c r="B10" s="38" t="s">
        <v>80</v>
      </c>
      <c r="C10" s="39" t="s">
        <v>5</v>
      </c>
      <c r="D10" s="39">
        <v>1850</v>
      </c>
      <c r="E10" s="43">
        <v>9000</v>
      </c>
      <c r="F10" s="41">
        <f>E10*D10</f>
        <v>16650000</v>
      </c>
    </row>
    <row r="11" spans="1:6" ht="49.5">
      <c r="A11" s="6" t="s">
        <v>170</v>
      </c>
      <c r="B11" s="38" t="s">
        <v>290</v>
      </c>
      <c r="C11" s="39" t="s">
        <v>5</v>
      </c>
      <c r="D11" s="39">
        <f>D18+D19</f>
        <v>1800</v>
      </c>
      <c r="E11" s="51">
        <v>7000</v>
      </c>
      <c r="F11" s="41">
        <f>E11*D11</f>
        <v>12600000</v>
      </c>
    </row>
    <row r="12" spans="1:9" ht="49.5">
      <c r="A12" s="37" t="s">
        <v>171</v>
      </c>
      <c r="B12" s="38" t="s">
        <v>291</v>
      </c>
      <c r="C12" s="39" t="s">
        <v>5</v>
      </c>
      <c r="D12" s="39">
        <f>D20+D21+D22+D23-1850</f>
        <v>8200</v>
      </c>
      <c r="E12" s="51">
        <v>6000</v>
      </c>
      <c r="F12" s="41">
        <f>E12*D12</f>
        <v>49200000</v>
      </c>
      <c r="H12" s="5">
        <f>D10+D11+D12</f>
        <v>11850</v>
      </c>
      <c r="I12" s="5">
        <f>H12+D10</f>
        <v>13700</v>
      </c>
    </row>
    <row r="13" spans="1:6" ht="24.75">
      <c r="A13" s="7" t="s">
        <v>172</v>
      </c>
      <c r="B13" s="1" t="s">
        <v>11</v>
      </c>
      <c r="C13" s="3"/>
      <c r="D13" s="3"/>
      <c r="E13" s="43"/>
      <c r="F13" s="41"/>
    </row>
    <row r="14" spans="1:6" ht="42">
      <c r="A14" s="65" t="s">
        <v>179</v>
      </c>
      <c r="B14" s="66" t="s">
        <v>47</v>
      </c>
      <c r="C14" s="3"/>
      <c r="D14" s="3"/>
      <c r="E14" s="43"/>
      <c r="F14" s="41"/>
    </row>
    <row r="15" spans="1:6" ht="24.75">
      <c r="A15" s="48" t="s">
        <v>180</v>
      </c>
      <c r="B15" s="67" t="s">
        <v>83</v>
      </c>
      <c r="C15" s="3" t="s">
        <v>5</v>
      </c>
      <c r="D15" s="3">
        <v>650</v>
      </c>
      <c r="E15" s="43">
        <v>67000</v>
      </c>
      <c r="F15" s="41">
        <f>E15*D15</f>
        <v>43550000</v>
      </c>
    </row>
    <row r="16" spans="1:6" ht="24.75">
      <c r="A16" s="48" t="s">
        <v>181</v>
      </c>
      <c r="B16" s="67" t="s">
        <v>48</v>
      </c>
      <c r="C16" s="3" t="s">
        <v>5</v>
      </c>
      <c r="D16" s="3">
        <v>1200</v>
      </c>
      <c r="E16" s="43">
        <v>52000</v>
      </c>
      <c r="F16" s="41">
        <f>E16*D16</f>
        <v>62400000</v>
      </c>
    </row>
    <row r="17" spans="1:6" ht="25.5">
      <c r="A17" s="65" t="s">
        <v>182</v>
      </c>
      <c r="B17" s="66" t="s">
        <v>32</v>
      </c>
      <c r="C17" s="3"/>
      <c r="D17" s="3"/>
      <c r="E17" s="43"/>
      <c r="F17" s="41"/>
    </row>
    <row r="18" spans="1:6" ht="24.75">
      <c r="A18" s="48" t="s">
        <v>183</v>
      </c>
      <c r="B18" s="67" t="s">
        <v>49</v>
      </c>
      <c r="C18" s="3" t="s">
        <v>5</v>
      </c>
      <c r="D18" s="3">
        <v>600</v>
      </c>
      <c r="E18" s="70">
        <v>15000</v>
      </c>
      <c r="F18" s="41">
        <f aca="true" t="shared" si="0" ref="F18:F24">E18*D18</f>
        <v>9000000</v>
      </c>
    </row>
    <row r="19" spans="1:6" ht="24.75">
      <c r="A19" s="48" t="s">
        <v>184</v>
      </c>
      <c r="B19" s="67" t="s">
        <v>12</v>
      </c>
      <c r="C19" s="3" t="s">
        <v>5</v>
      </c>
      <c r="D19" s="3">
        <v>1200</v>
      </c>
      <c r="E19" s="70">
        <v>11000</v>
      </c>
      <c r="F19" s="41">
        <f t="shared" si="0"/>
        <v>13200000</v>
      </c>
    </row>
    <row r="20" spans="1:6" ht="24.75">
      <c r="A20" s="48" t="s">
        <v>185</v>
      </c>
      <c r="B20" s="2" t="s">
        <v>14</v>
      </c>
      <c r="C20" s="3" t="s">
        <v>5</v>
      </c>
      <c r="D20" s="3">
        <v>2200</v>
      </c>
      <c r="E20" s="70">
        <v>8000</v>
      </c>
      <c r="F20" s="41">
        <f t="shared" si="0"/>
        <v>17600000</v>
      </c>
    </row>
    <row r="21" spans="1:6" ht="24.75">
      <c r="A21" s="48" t="s">
        <v>186</v>
      </c>
      <c r="B21" s="2" t="s">
        <v>15</v>
      </c>
      <c r="C21" s="3" t="s">
        <v>5</v>
      </c>
      <c r="D21" s="3">
        <v>2200</v>
      </c>
      <c r="E21" s="70">
        <v>6500</v>
      </c>
      <c r="F21" s="41">
        <f t="shared" si="0"/>
        <v>14300000</v>
      </c>
    </row>
    <row r="22" spans="1:6" ht="24.75">
      <c r="A22" s="48" t="s">
        <v>187</v>
      </c>
      <c r="B22" s="2" t="s">
        <v>84</v>
      </c>
      <c r="C22" s="3" t="s">
        <v>5</v>
      </c>
      <c r="D22" s="3">
        <v>4550</v>
      </c>
      <c r="E22" s="70">
        <v>5000</v>
      </c>
      <c r="F22" s="41">
        <f t="shared" si="0"/>
        <v>22750000</v>
      </c>
    </row>
    <row r="23" spans="1:8" ht="24.75">
      <c r="A23" s="48" t="s">
        <v>188</v>
      </c>
      <c r="B23" s="2" t="s">
        <v>85</v>
      </c>
      <c r="C23" s="3" t="s">
        <v>5</v>
      </c>
      <c r="D23" s="3">
        <v>1100</v>
      </c>
      <c r="E23" s="70">
        <v>4000</v>
      </c>
      <c r="F23" s="41">
        <f t="shared" si="0"/>
        <v>4400000</v>
      </c>
      <c r="H23" s="69"/>
    </row>
    <row r="24" spans="1:9" ht="24.75">
      <c r="A24" s="48" t="s">
        <v>189</v>
      </c>
      <c r="B24" s="2" t="s">
        <v>16</v>
      </c>
      <c r="C24" s="3" t="s">
        <v>17</v>
      </c>
      <c r="D24" s="3">
        <v>28</v>
      </c>
      <c r="E24" s="70">
        <v>150000</v>
      </c>
      <c r="F24" s="41">
        <f t="shared" si="0"/>
        <v>4200000</v>
      </c>
      <c r="H24" s="5">
        <f>D18+D19+D20+D21+D22+D23</f>
        <v>11850</v>
      </c>
      <c r="I24" s="5">
        <f>D15+D16+D18+D19+D20+D21+D22+D23</f>
        <v>13700</v>
      </c>
    </row>
    <row r="25" spans="1:6" ht="25.5">
      <c r="A25" s="35" t="s">
        <v>190</v>
      </c>
      <c r="B25" s="54" t="s">
        <v>33</v>
      </c>
      <c r="C25" s="21"/>
      <c r="D25" s="21"/>
      <c r="E25" s="44"/>
      <c r="F25" s="41"/>
    </row>
    <row r="26" spans="1:6" ht="24.75">
      <c r="A26" s="80" t="s">
        <v>191</v>
      </c>
      <c r="B26" s="79" t="s">
        <v>206</v>
      </c>
      <c r="C26" s="39"/>
      <c r="D26" s="3"/>
      <c r="E26" s="44"/>
      <c r="F26" s="41"/>
    </row>
    <row r="27" spans="1:6" ht="24.75">
      <c r="A27" s="76" t="s">
        <v>273</v>
      </c>
      <c r="B27" s="49" t="s">
        <v>300</v>
      </c>
      <c r="C27" s="39" t="s">
        <v>234</v>
      </c>
      <c r="D27" s="3">
        <v>3</v>
      </c>
      <c r="E27" s="44">
        <v>250000</v>
      </c>
      <c r="F27" s="41">
        <f aca="true" t="shared" si="1" ref="F27:F36">E27*D27</f>
        <v>750000</v>
      </c>
    </row>
    <row r="28" spans="1:6" ht="24.75">
      <c r="A28" s="76" t="s">
        <v>274</v>
      </c>
      <c r="B28" s="49" t="s">
        <v>301</v>
      </c>
      <c r="C28" s="39" t="s">
        <v>234</v>
      </c>
      <c r="D28" s="3">
        <v>2</v>
      </c>
      <c r="E28" s="44">
        <v>225000</v>
      </c>
      <c r="F28" s="41">
        <f t="shared" si="1"/>
        <v>450000</v>
      </c>
    </row>
    <row r="29" spans="1:6" ht="24.75">
      <c r="A29" s="76" t="s">
        <v>275</v>
      </c>
      <c r="B29" s="49" t="s">
        <v>320</v>
      </c>
      <c r="C29" s="39" t="s">
        <v>234</v>
      </c>
      <c r="D29" s="3">
        <v>3</v>
      </c>
      <c r="E29" s="44">
        <v>175000</v>
      </c>
      <c r="F29" s="41">
        <f t="shared" si="1"/>
        <v>525000</v>
      </c>
    </row>
    <row r="30" spans="1:6" ht="24.75">
      <c r="A30" s="76" t="s">
        <v>276</v>
      </c>
      <c r="B30" s="49" t="s">
        <v>321</v>
      </c>
      <c r="C30" s="39" t="s">
        <v>234</v>
      </c>
      <c r="D30" s="3">
        <v>15</v>
      </c>
      <c r="E30" s="44">
        <v>150000</v>
      </c>
      <c r="F30" s="41">
        <f t="shared" si="1"/>
        <v>2250000</v>
      </c>
    </row>
    <row r="31" spans="1:6" ht="24.75">
      <c r="A31" s="76" t="s">
        <v>277</v>
      </c>
      <c r="B31" s="49" t="s">
        <v>302</v>
      </c>
      <c r="C31" s="39" t="s">
        <v>234</v>
      </c>
      <c r="D31" s="3">
        <v>3</v>
      </c>
      <c r="E31" s="44">
        <v>125000</v>
      </c>
      <c r="F31" s="41">
        <f t="shared" si="1"/>
        <v>375000</v>
      </c>
    </row>
    <row r="32" spans="1:6" ht="24.75">
      <c r="A32" s="76" t="s">
        <v>278</v>
      </c>
      <c r="B32" s="49" t="s">
        <v>303</v>
      </c>
      <c r="C32" s="39" t="s">
        <v>234</v>
      </c>
      <c r="D32" s="3">
        <v>4</v>
      </c>
      <c r="E32" s="44">
        <v>125000</v>
      </c>
      <c r="F32" s="41">
        <f t="shared" si="1"/>
        <v>500000</v>
      </c>
    </row>
    <row r="33" spans="1:6" ht="24.75">
      <c r="A33" s="76" t="s">
        <v>333</v>
      </c>
      <c r="B33" s="49" t="s">
        <v>304</v>
      </c>
      <c r="C33" s="39" t="s">
        <v>234</v>
      </c>
      <c r="D33" s="3">
        <v>2</v>
      </c>
      <c r="E33" s="44">
        <v>90000</v>
      </c>
      <c r="F33" s="41">
        <f t="shared" si="1"/>
        <v>180000</v>
      </c>
    </row>
    <row r="34" spans="1:6" ht="24.75">
      <c r="A34" s="76" t="s">
        <v>332</v>
      </c>
      <c r="B34" s="49" t="s">
        <v>305</v>
      </c>
      <c r="C34" s="39" t="s">
        <v>234</v>
      </c>
      <c r="D34" s="3">
        <v>8</v>
      </c>
      <c r="E34" s="44">
        <v>90000</v>
      </c>
      <c r="F34" s="41">
        <f t="shared" si="1"/>
        <v>720000</v>
      </c>
    </row>
    <row r="35" spans="1:6" ht="24.75">
      <c r="A35" s="76" t="s">
        <v>331</v>
      </c>
      <c r="B35" s="49" t="s">
        <v>306</v>
      </c>
      <c r="C35" s="39" t="s">
        <v>234</v>
      </c>
      <c r="D35" s="3">
        <v>24</v>
      </c>
      <c r="E35" s="44">
        <v>65000</v>
      </c>
      <c r="F35" s="41">
        <f t="shared" si="1"/>
        <v>1560000</v>
      </c>
    </row>
    <row r="36" spans="1:6" ht="24.75">
      <c r="A36" s="76" t="s">
        <v>330</v>
      </c>
      <c r="B36" s="49" t="s">
        <v>307</v>
      </c>
      <c r="C36" s="39" t="s">
        <v>234</v>
      </c>
      <c r="D36" s="3">
        <v>17</v>
      </c>
      <c r="E36" s="44">
        <v>40000</v>
      </c>
      <c r="F36" s="41">
        <f t="shared" si="1"/>
        <v>680000</v>
      </c>
    </row>
    <row r="37" spans="1:6" ht="24.75">
      <c r="A37" s="78" t="s">
        <v>192</v>
      </c>
      <c r="B37" s="79" t="s">
        <v>226</v>
      </c>
      <c r="C37" s="39"/>
      <c r="D37" s="3"/>
      <c r="E37" s="44"/>
      <c r="F37" s="41"/>
    </row>
    <row r="38" spans="1:6" ht="24.75">
      <c r="A38" s="76" t="s">
        <v>279</v>
      </c>
      <c r="B38" s="77" t="s">
        <v>228</v>
      </c>
      <c r="C38" s="39" t="s">
        <v>234</v>
      </c>
      <c r="D38" s="3">
        <v>6</v>
      </c>
      <c r="E38" s="43">
        <v>225000</v>
      </c>
      <c r="F38" s="41">
        <f>E38*D38</f>
        <v>1350000</v>
      </c>
    </row>
    <row r="39" spans="1:6" ht="24.75">
      <c r="A39" s="76" t="s">
        <v>280</v>
      </c>
      <c r="B39" s="77" t="s">
        <v>229</v>
      </c>
      <c r="C39" s="39" t="s">
        <v>234</v>
      </c>
      <c r="D39" s="3">
        <v>3</v>
      </c>
      <c r="E39" s="43">
        <v>300000</v>
      </c>
      <c r="F39" s="41">
        <f>E39*D39</f>
        <v>900000</v>
      </c>
    </row>
    <row r="40" spans="1:6" ht="24.75">
      <c r="A40" s="76" t="s">
        <v>281</v>
      </c>
      <c r="B40" s="77" t="s">
        <v>227</v>
      </c>
      <c r="C40" s="39" t="s">
        <v>234</v>
      </c>
      <c r="D40" s="3">
        <v>2</v>
      </c>
      <c r="E40" s="43">
        <v>400000</v>
      </c>
      <c r="F40" s="41">
        <f>E40*D40</f>
        <v>800000</v>
      </c>
    </row>
    <row r="41" spans="1:6" ht="24.75">
      <c r="A41" s="78" t="s">
        <v>282</v>
      </c>
      <c r="B41" s="79" t="s">
        <v>207</v>
      </c>
      <c r="C41" s="39"/>
      <c r="D41" s="3"/>
      <c r="E41" s="44"/>
      <c r="F41" s="41"/>
    </row>
    <row r="42" spans="1:6" ht="23.25" customHeight="1">
      <c r="A42" s="76" t="s">
        <v>283</v>
      </c>
      <c r="B42" s="49" t="s">
        <v>334</v>
      </c>
      <c r="C42" s="39" t="s">
        <v>234</v>
      </c>
      <c r="D42" s="21">
        <v>1</v>
      </c>
      <c r="E42" s="43">
        <v>275000</v>
      </c>
      <c r="F42" s="41">
        <f aca="true" t="shared" si="2" ref="F42:F50">E42*D42</f>
        <v>275000</v>
      </c>
    </row>
    <row r="43" spans="1:6" ht="24" customHeight="1">
      <c r="A43" s="76" t="s">
        <v>284</v>
      </c>
      <c r="B43" s="49" t="s">
        <v>336</v>
      </c>
      <c r="C43" s="39" t="s">
        <v>234</v>
      </c>
      <c r="D43" s="21">
        <v>13</v>
      </c>
      <c r="E43" s="43">
        <v>225000</v>
      </c>
      <c r="F43" s="41">
        <f t="shared" si="2"/>
        <v>2925000</v>
      </c>
    </row>
    <row r="44" spans="1:6" ht="24.75" customHeight="1">
      <c r="A44" s="76" t="s">
        <v>285</v>
      </c>
      <c r="B44" s="49" t="s">
        <v>335</v>
      </c>
      <c r="C44" s="39" t="s">
        <v>234</v>
      </c>
      <c r="D44" s="21">
        <v>2</v>
      </c>
      <c r="E44" s="43">
        <v>180000</v>
      </c>
      <c r="F44" s="41">
        <f t="shared" si="2"/>
        <v>360000</v>
      </c>
    </row>
    <row r="45" spans="1:6" ht="25.5" customHeight="1">
      <c r="A45" s="76" t="s">
        <v>357</v>
      </c>
      <c r="B45" s="49" t="s">
        <v>293</v>
      </c>
      <c r="C45" s="39" t="s">
        <v>234</v>
      </c>
      <c r="D45" s="21">
        <v>12</v>
      </c>
      <c r="E45" s="43">
        <v>150000</v>
      </c>
      <c r="F45" s="41">
        <f t="shared" si="2"/>
        <v>1800000</v>
      </c>
    </row>
    <row r="46" spans="1:6" ht="24.75">
      <c r="A46" s="76" t="s">
        <v>358</v>
      </c>
      <c r="B46" s="49" t="s">
        <v>294</v>
      </c>
      <c r="C46" s="39" t="s">
        <v>234</v>
      </c>
      <c r="D46" s="21">
        <v>5</v>
      </c>
      <c r="E46" s="43">
        <v>105000</v>
      </c>
      <c r="F46" s="41">
        <f t="shared" si="2"/>
        <v>525000</v>
      </c>
    </row>
    <row r="47" spans="1:6" ht="24.75">
      <c r="A47" s="76" t="s">
        <v>359</v>
      </c>
      <c r="B47" s="49" t="s">
        <v>337</v>
      </c>
      <c r="C47" s="39" t="s">
        <v>234</v>
      </c>
      <c r="D47" s="21">
        <v>8</v>
      </c>
      <c r="E47" s="43">
        <v>90000</v>
      </c>
      <c r="F47" s="41">
        <f t="shared" si="2"/>
        <v>720000</v>
      </c>
    </row>
    <row r="48" spans="1:6" ht="24.75">
      <c r="A48" s="76" t="s">
        <v>360</v>
      </c>
      <c r="B48" s="49" t="s">
        <v>338</v>
      </c>
      <c r="C48" s="39" t="s">
        <v>234</v>
      </c>
      <c r="D48" s="21">
        <v>7</v>
      </c>
      <c r="E48" s="43">
        <v>80000</v>
      </c>
      <c r="F48" s="41">
        <f t="shared" si="2"/>
        <v>560000</v>
      </c>
    </row>
    <row r="49" spans="1:6" ht="24.75">
      <c r="A49" s="76" t="s">
        <v>361</v>
      </c>
      <c r="B49" s="49" t="s">
        <v>295</v>
      </c>
      <c r="C49" s="39" t="s">
        <v>234</v>
      </c>
      <c r="D49" s="21">
        <v>108</v>
      </c>
      <c r="E49" s="43">
        <v>65000</v>
      </c>
      <c r="F49" s="41">
        <f t="shared" si="2"/>
        <v>7020000</v>
      </c>
    </row>
    <row r="50" spans="1:6" ht="24.75">
      <c r="A50" s="76" t="s">
        <v>362</v>
      </c>
      <c r="B50" s="49" t="s">
        <v>339</v>
      </c>
      <c r="C50" s="39" t="s">
        <v>234</v>
      </c>
      <c r="D50" s="21">
        <v>20</v>
      </c>
      <c r="E50" s="43">
        <v>50000</v>
      </c>
      <c r="F50" s="41">
        <f t="shared" si="2"/>
        <v>1000000</v>
      </c>
    </row>
    <row r="51" spans="1:6" ht="24.75">
      <c r="A51" s="76"/>
      <c r="B51" s="49"/>
      <c r="C51" s="39"/>
      <c r="D51" s="21"/>
      <c r="E51" s="44"/>
      <c r="F51" s="41"/>
    </row>
    <row r="52" spans="1:6" ht="24.75">
      <c r="A52" s="78" t="s">
        <v>286</v>
      </c>
      <c r="B52" s="79" t="s">
        <v>233</v>
      </c>
      <c r="C52" s="39"/>
      <c r="D52" s="3"/>
      <c r="E52" s="44"/>
      <c r="F52" s="41"/>
    </row>
    <row r="53" spans="1:6" ht="24.75">
      <c r="A53" s="76" t="s">
        <v>287</v>
      </c>
      <c r="B53" s="77" t="s">
        <v>253</v>
      </c>
      <c r="C53" s="39" t="s">
        <v>234</v>
      </c>
      <c r="D53" s="3">
        <v>4</v>
      </c>
      <c r="E53" s="43">
        <v>750000</v>
      </c>
      <c r="F53" s="41">
        <f>E53*D53</f>
        <v>3000000</v>
      </c>
    </row>
    <row r="54" spans="1:6" ht="24.75">
      <c r="A54" s="76" t="s">
        <v>288</v>
      </c>
      <c r="B54" s="77" t="s">
        <v>230</v>
      </c>
      <c r="C54" s="39" t="s">
        <v>234</v>
      </c>
      <c r="D54" s="3">
        <v>1</v>
      </c>
      <c r="E54" s="43">
        <v>1250000</v>
      </c>
      <c r="F54" s="41">
        <f>E54*D54</f>
        <v>1250000</v>
      </c>
    </row>
    <row r="55" spans="1:6" ht="24.75">
      <c r="A55" s="7" t="s">
        <v>193</v>
      </c>
      <c r="B55" s="1" t="s">
        <v>18</v>
      </c>
      <c r="C55" s="3"/>
      <c r="D55" s="3"/>
      <c r="E55" s="43"/>
      <c r="F55" s="41"/>
    </row>
    <row r="56" spans="1:6" ht="99">
      <c r="A56" s="53"/>
      <c r="B56" s="2" t="s">
        <v>50</v>
      </c>
      <c r="C56" s="21"/>
      <c r="D56" s="3"/>
      <c r="E56" s="43"/>
      <c r="F56" s="41"/>
    </row>
    <row r="57" spans="1:6" ht="24.75">
      <c r="A57" s="53" t="s">
        <v>194</v>
      </c>
      <c r="B57" s="2" t="s">
        <v>74</v>
      </c>
      <c r="C57" s="3" t="s">
        <v>5</v>
      </c>
      <c r="D57" s="21">
        <f>D10</f>
        <v>1850</v>
      </c>
      <c r="E57" s="44">
        <v>12000</v>
      </c>
      <c r="F57" s="41">
        <f>E57*D57</f>
        <v>22200000</v>
      </c>
    </row>
    <row r="58" spans="1:6" ht="24.75">
      <c r="A58" s="57" t="s">
        <v>195</v>
      </c>
      <c r="B58" s="2" t="s">
        <v>51</v>
      </c>
      <c r="C58" s="3" t="s">
        <v>5</v>
      </c>
      <c r="D58" s="39">
        <f>D11+D12</f>
        <v>10000</v>
      </c>
      <c r="E58" s="71">
        <v>9000</v>
      </c>
      <c r="F58" s="41">
        <f>E58*D58</f>
        <v>90000000</v>
      </c>
    </row>
    <row r="59" spans="1:6" ht="24.75">
      <c r="A59" s="55" t="s">
        <v>196</v>
      </c>
      <c r="B59" s="2" t="s">
        <v>20</v>
      </c>
      <c r="C59" s="3" t="s">
        <v>19</v>
      </c>
      <c r="D59" s="3">
        <v>20</v>
      </c>
      <c r="E59" s="72">
        <v>150000</v>
      </c>
      <c r="F59" s="41">
        <f>E59*D59</f>
        <v>3000000</v>
      </c>
    </row>
    <row r="60" spans="1:6" ht="24.75">
      <c r="A60" s="68" t="s">
        <v>197</v>
      </c>
      <c r="B60" s="52" t="s">
        <v>29</v>
      </c>
      <c r="C60" s="21"/>
      <c r="D60" s="36"/>
      <c r="E60" s="56"/>
      <c r="F60" s="50"/>
    </row>
    <row r="61" spans="1:6" ht="49.5">
      <c r="A61" s="55" t="s">
        <v>198</v>
      </c>
      <c r="B61" s="38" t="s">
        <v>30</v>
      </c>
      <c r="C61" s="36" t="s">
        <v>17</v>
      </c>
      <c r="D61" s="36">
        <v>40</v>
      </c>
      <c r="E61" s="44">
        <v>800000</v>
      </c>
      <c r="F61" s="41">
        <f aca="true" t="shared" si="3" ref="F61:F66">E61*D61</f>
        <v>32000000</v>
      </c>
    </row>
    <row r="62" spans="1:6" ht="49.5">
      <c r="A62" s="55" t="s">
        <v>173</v>
      </c>
      <c r="B62" s="58" t="s">
        <v>31</v>
      </c>
      <c r="C62" s="36" t="s">
        <v>17</v>
      </c>
      <c r="D62" s="36">
        <v>5</v>
      </c>
      <c r="E62" s="44">
        <v>1000000</v>
      </c>
      <c r="F62" s="41">
        <f t="shared" si="3"/>
        <v>5000000</v>
      </c>
    </row>
    <row r="63" spans="1:6" ht="49.5">
      <c r="A63" s="55" t="s">
        <v>71</v>
      </c>
      <c r="B63" s="38" t="s">
        <v>52</v>
      </c>
      <c r="C63" s="39" t="s">
        <v>17</v>
      </c>
      <c r="D63" s="36">
        <v>3</v>
      </c>
      <c r="E63" s="44">
        <v>1200000</v>
      </c>
      <c r="F63" s="41">
        <f t="shared" si="3"/>
        <v>3600000</v>
      </c>
    </row>
    <row r="64" spans="1:6" ht="49.5">
      <c r="A64" s="55" t="s">
        <v>72</v>
      </c>
      <c r="B64" s="58" t="s">
        <v>36</v>
      </c>
      <c r="C64" s="36" t="s">
        <v>17</v>
      </c>
      <c r="D64" s="36">
        <v>40</v>
      </c>
      <c r="E64" s="44">
        <v>150000</v>
      </c>
      <c r="F64" s="41">
        <f t="shared" si="3"/>
        <v>6000000</v>
      </c>
    </row>
    <row r="65" spans="1:6" ht="26.25" customHeight="1">
      <c r="A65" s="6" t="s">
        <v>174</v>
      </c>
      <c r="B65" s="2" t="s">
        <v>21</v>
      </c>
      <c r="C65" s="3" t="s">
        <v>22</v>
      </c>
      <c r="D65" s="3">
        <v>10000</v>
      </c>
      <c r="E65" s="43">
        <v>24000</v>
      </c>
      <c r="F65" s="41">
        <f t="shared" si="3"/>
        <v>240000000</v>
      </c>
    </row>
    <row r="66" spans="1:6" ht="26.25" customHeight="1">
      <c r="A66" s="6" t="s">
        <v>175</v>
      </c>
      <c r="B66" s="2" t="s">
        <v>34</v>
      </c>
      <c r="C66" s="3" t="s">
        <v>17</v>
      </c>
      <c r="D66" s="3">
        <v>300</v>
      </c>
      <c r="E66" s="43">
        <v>150000</v>
      </c>
      <c r="F66" s="41">
        <f t="shared" si="3"/>
        <v>45000000</v>
      </c>
    </row>
    <row r="67" spans="1:6" ht="75" thickBot="1">
      <c r="A67" s="82" t="s">
        <v>176</v>
      </c>
      <c r="B67" s="83" t="s">
        <v>372</v>
      </c>
      <c r="C67" s="84" t="s">
        <v>4</v>
      </c>
      <c r="D67" s="85">
        <v>1</v>
      </c>
      <c r="E67" s="86">
        <v>2000000</v>
      </c>
      <c r="F67" s="87">
        <f>E67*D67</f>
        <v>2000000</v>
      </c>
    </row>
    <row r="68" spans="1:6" s="14" customFormat="1" ht="27.75" customHeight="1" thickBot="1">
      <c r="A68" s="12"/>
      <c r="B68" s="13"/>
      <c r="C68" s="173" t="s">
        <v>199</v>
      </c>
      <c r="D68" s="173"/>
      <c r="E68" s="173"/>
      <c r="F68" s="73">
        <f>SUM(F5:F67)</f>
        <v>762475000</v>
      </c>
    </row>
    <row r="72" ht="24.75">
      <c r="E72" s="19" t="s">
        <v>205</v>
      </c>
    </row>
    <row r="76" spans="1:8" s="18" customFormat="1" ht="24.75">
      <c r="A76" s="17"/>
      <c r="B76" s="40"/>
      <c r="E76" s="19"/>
      <c r="F76" s="20"/>
      <c r="G76" s="5"/>
      <c r="H76" s="5"/>
    </row>
  </sheetData>
  <sheetProtection/>
  <mergeCells count="3">
    <mergeCell ref="A1:F1"/>
    <mergeCell ref="A2:F2"/>
    <mergeCell ref="C68:E68"/>
  </mergeCells>
  <printOptions/>
  <pageMargins left="0.5" right="0.75" top="0.6" bottom="0.8" header="0.3" footer="0.3"/>
  <pageSetup fitToHeight="0" horizontalDpi="600" verticalDpi="600" orientation="portrait" paperSize="9" scale="80"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F74"/>
  <sheetViews>
    <sheetView rightToLeft="1" zoomScalePageLayoutView="0" workbookViewId="0" topLeftCell="A65">
      <selection activeCell="E49" sqref="E49"/>
    </sheetView>
  </sheetViews>
  <sheetFormatPr defaultColWidth="9.140625" defaultRowHeight="12.75"/>
  <cols>
    <col min="1" max="1" width="10.140625" style="157" customWidth="1"/>
    <col min="2" max="2" width="46.421875" style="92" customWidth="1"/>
    <col min="3" max="3" width="8.00390625" style="159" customWidth="1"/>
    <col min="4" max="4" width="14.00390625" style="159" customWidth="1"/>
    <col min="5" max="5" width="13.28125" style="160" customWidth="1"/>
    <col min="6" max="6" width="17.421875" style="161" customWidth="1"/>
    <col min="7" max="16384" width="9.140625" style="92" customWidth="1"/>
  </cols>
  <sheetData>
    <row r="1" spans="1:6" ht="59.25" customHeight="1">
      <c r="A1" s="171" t="s">
        <v>373</v>
      </c>
      <c r="B1" s="171"/>
      <c r="C1" s="171"/>
      <c r="D1" s="171"/>
      <c r="E1" s="171"/>
      <c r="F1" s="171"/>
    </row>
    <row r="2" spans="1:6" ht="30" customHeight="1">
      <c r="A2" s="174" t="s">
        <v>6</v>
      </c>
      <c r="B2" s="174"/>
      <c r="C2" s="174"/>
      <c r="D2" s="174"/>
      <c r="E2" s="174"/>
      <c r="F2" s="174"/>
    </row>
    <row r="3" spans="1:6" ht="1.5" customHeight="1" thickBot="1">
      <c r="A3" s="93"/>
      <c r="B3" s="93"/>
      <c r="C3" s="93"/>
      <c r="D3" s="93"/>
      <c r="E3" s="94"/>
      <c r="F3" s="95"/>
    </row>
    <row r="4" spans="1:6" s="101" customFormat="1" ht="25.5" thickBot="1">
      <c r="A4" s="96" t="s">
        <v>0</v>
      </c>
      <c r="B4" s="97" t="s">
        <v>1</v>
      </c>
      <c r="C4" s="97" t="s">
        <v>2</v>
      </c>
      <c r="D4" s="98" t="s">
        <v>3</v>
      </c>
      <c r="E4" s="99" t="s">
        <v>7</v>
      </c>
      <c r="F4" s="100" t="s">
        <v>8</v>
      </c>
    </row>
    <row r="5" spans="1:6" ht="25.5">
      <c r="A5" s="59" t="s">
        <v>408</v>
      </c>
      <c r="B5" s="60" t="s">
        <v>409</v>
      </c>
      <c r="C5" s="103"/>
      <c r="D5" s="103"/>
      <c r="E5" s="104"/>
      <c r="F5" s="105"/>
    </row>
    <row r="6" spans="1:6" ht="33" customHeight="1">
      <c r="A6" s="170" t="s">
        <v>457</v>
      </c>
      <c r="B6" s="102" t="s">
        <v>374</v>
      </c>
      <c r="C6" s="103"/>
      <c r="D6" s="103"/>
      <c r="E6" s="104"/>
      <c r="F6" s="105"/>
    </row>
    <row r="7" spans="1:6" ht="25.5">
      <c r="A7" s="106" t="s">
        <v>410</v>
      </c>
      <c r="B7" s="107" t="s">
        <v>375</v>
      </c>
      <c r="C7" s="108" t="s">
        <v>4</v>
      </c>
      <c r="D7" s="108">
        <v>1</v>
      </c>
      <c r="E7" s="109">
        <v>3000000</v>
      </c>
      <c r="F7" s="110">
        <f>E7*D7</f>
        <v>3000000</v>
      </c>
    </row>
    <row r="8" spans="1:6" ht="25.5">
      <c r="A8" s="111" t="s">
        <v>411</v>
      </c>
      <c r="B8" s="112" t="s">
        <v>376</v>
      </c>
      <c r="C8" s="113" t="s">
        <v>4</v>
      </c>
      <c r="D8" s="113">
        <v>1</v>
      </c>
      <c r="E8" s="109">
        <v>3000000</v>
      </c>
      <c r="F8" s="110">
        <f>E8*D8</f>
        <v>3000000</v>
      </c>
    </row>
    <row r="9" spans="1:6" ht="33" customHeight="1">
      <c r="A9" s="169" t="s">
        <v>458</v>
      </c>
      <c r="B9" s="169" t="s">
        <v>377</v>
      </c>
      <c r="C9" s="102"/>
      <c r="D9" s="102"/>
      <c r="E9" s="115"/>
      <c r="F9" s="110"/>
    </row>
    <row r="10" spans="1:6" ht="51.75" customHeight="1">
      <c r="A10" s="116" t="s">
        <v>412</v>
      </c>
      <c r="B10" s="117" t="s">
        <v>378</v>
      </c>
      <c r="C10" s="118" t="s">
        <v>19</v>
      </c>
      <c r="D10" s="118">
        <v>5000</v>
      </c>
      <c r="E10" s="119">
        <v>15000</v>
      </c>
      <c r="F10" s="110">
        <f>E10*D10</f>
        <v>75000000</v>
      </c>
    </row>
    <row r="11" spans="1:6" ht="49.5" customHeight="1">
      <c r="A11" s="120" t="s">
        <v>413</v>
      </c>
      <c r="B11" s="121" t="s">
        <v>379</v>
      </c>
      <c r="C11" s="118" t="s">
        <v>19</v>
      </c>
      <c r="D11" s="118">
        <v>710</v>
      </c>
      <c r="E11" s="119">
        <v>18000</v>
      </c>
      <c r="F11" s="110">
        <f>E11*D11</f>
        <v>12780000</v>
      </c>
    </row>
    <row r="12" spans="1:6" ht="25.5">
      <c r="A12" s="122" t="s">
        <v>414</v>
      </c>
      <c r="B12" s="112" t="s">
        <v>380</v>
      </c>
      <c r="C12" s="113" t="s">
        <v>19</v>
      </c>
      <c r="D12" s="113">
        <v>60</v>
      </c>
      <c r="E12" s="123">
        <v>150000</v>
      </c>
      <c r="F12" s="110">
        <f>E12*D12</f>
        <v>9000000</v>
      </c>
    </row>
    <row r="13" spans="1:6" ht="33" customHeight="1">
      <c r="A13" s="124" t="s">
        <v>415</v>
      </c>
      <c r="B13" s="125" t="s">
        <v>381</v>
      </c>
      <c r="C13" s="113"/>
      <c r="D13" s="113"/>
      <c r="E13" s="123"/>
      <c r="F13" s="110"/>
    </row>
    <row r="14" spans="1:6" ht="25.5">
      <c r="A14" s="126" t="s">
        <v>416</v>
      </c>
      <c r="B14" s="127" t="s">
        <v>382</v>
      </c>
      <c r="C14" s="113" t="s">
        <v>19</v>
      </c>
      <c r="D14" s="113">
        <v>735</v>
      </c>
      <c r="E14" s="123">
        <v>450000</v>
      </c>
      <c r="F14" s="110">
        <f aca="true" t="shared" si="0" ref="F14:F23">E14*D14</f>
        <v>330750000</v>
      </c>
    </row>
    <row r="15" spans="1:6" ht="49.5">
      <c r="A15" s="128" t="s">
        <v>417</v>
      </c>
      <c r="B15" s="129" t="s">
        <v>383</v>
      </c>
      <c r="C15" s="130" t="s">
        <v>22</v>
      </c>
      <c r="D15" s="130">
        <v>480</v>
      </c>
      <c r="E15" s="131">
        <v>25000</v>
      </c>
      <c r="F15" s="132">
        <f t="shared" si="0"/>
        <v>12000000</v>
      </c>
    </row>
    <row r="16" spans="1:6" ht="49.5">
      <c r="A16" s="120" t="s">
        <v>418</v>
      </c>
      <c r="B16" s="117" t="s">
        <v>384</v>
      </c>
      <c r="C16" s="118" t="s">
        <v>5</v>
      </c>
      <c r="D16" s="118">
        <v>170</v>
      </c>
      <c r="E16" s="119">
        <v>30000</v>
      </c>
      <c r="F16" s="110">
        <f t="shared" si="0"/>
        <v>5100000</v>
      </c>
    </row>
    <row r="17" spans="1:6" ht="51">
      <c r="A17" s="120" t="s">
        <v>419</v>
      </c>
      <c r="B17" s="121" t="s">
        <v>385</v>
      </c>
      <c r="C17" s="118" t="s">
        <v>5</v>
      </c>
      <c r="D17" s="118">
        <v>85</v>
      </c>
      <c r="E17" s="119">
        <v>40000</v>
      </c>
      <c r="F17" s="110">
        <f t="shared" si="0"/>
        <v>3400000</v>
      </c>
    </row>
    <row r="18" spans="1:6" ht="51">
      <c r="A18" s="120" t="s">
        <v>420</v>
      </c>
      <c r="B18" s="121" t="s">
        <v>386</v>
      </c>
      <c r="C18" s="118" t="s">
        <v>22</v>
      </c>
      <c r="D18" s="118">
        <v>140</v>
      </c>
      <c r="E18" s="119">
        <v>20000</v>
      </c>
      <c r="F18" s="110">
        <f t="shared" si="0"/>
        <v>2800000</v>
      </c>
    </row>
    <row r="19" spans="1:6" ht="51">
      <c r="A19" s="126" t="s">
        <v>421</v>
      </c>
      <c r="B19" s="121" t="s">
        <v>387</v>
      </c>
      <c r="C19" s="118" t="s">
        <v>22</v>
      </c>
      <c r="D19" s="118">
        <v>1050</v>
      </c>
      <c r="E19" s="119">
        <v>20000</v>
      </c>
      <c r="F19" s="110">
        <f t="shared" si="0"/>
        <v>21000000</v>
      </c>
    </row>
    <row r="20" spans="1:6" ht="25.5">
      <c r="A20" s="126" t="s">
        <v>422</v>
      </c>
      <c r="B20" s="112" t="s">
        <v>388</v>
      </c>
      <c r="C20" s="113" t="s">
        <v>19</v>
      </c>
      <c r="D20" s="113">
        <v>400</v>
      </c>
      <c r="E20" s="123">
        <v>15000</v>
      </c>
      <c r="F20" s="110">
        <f t="shared" si="0"/>
        <v>6000000</v>
      </c>
    </row>
    <row r="21" spans="1:6" ht="25.5">
      <c r="A21" s="133" t="s">
        <v>423</v>
      </c>
      <c r="B21" s="134" t="s">
        <v>389</v>
      </c>
      <c r="C21" s="135" t="s">
        <v>22</v>
      </c>
      <c r="D21" s="135">
        <v>475</v>
      </c>
      <c r="E21" s="136">
        <v>40000</v>
      </c>
      <c r="F21" s="110">
        <f t="shared" si="0"/>
        <v>19000000</v>
      </c>
    </row>
    <row r="22" spans="1:6" ht="25.5">
      <c r="A22" s="126" t="s">
        <v>424</v>
      </c>
      <c r="B22" s="112" t="s">
        <v>390</v>
      </c>
      <c r="C22" s="113" t="s">
        <v>22</v>
      </c>
      <c r="D22" s="113">
        <v>475</v>
      </c>
      <c r="E22" s="123">
        <v>30000</v>
      </c>
      <c r="F22" s="110">
        <f t="shared" si="0"/>
        <v>14250000</v>
      </c>
    </row>
    <row r="23" spans="1:6" ht="51">
      <c r="A23" s="137" t="s">
        <v>425</v>
      </c>
      <c r="B23" s="138" t="s">
        <v>391</v>
      </c>
      <c r="C23" s="139" t="s">
        <v>22</v>
      </c>
      <c r="D23" s="139">
        <v>550</v>
      </c>
      <c r="E23" s="140">
        <v>60000</v>
      </c>
      <c r="F23" s="132">
        <f t="shared" si="0"/>
        <v>33000000</v>
      </c>
    </row>
    <row r="24" spans="1:6" ht="51">
      <c r="A24" s="137" t="s">
        <v>426</v>
      </c>
      <c r="B24" s="141" t="s">
        <v>392</v>
      </c>
      <c r="C24" s="139" t="s">
        <v>22</v>
      </c>
      <c r="D24" s="139">
        <v>50</v>
      </c>
      <c r="E24" s="140">
        <v>20000</v>
      </c>
      <c r="F24" s="132">
        <f>E24*D24</f>
        <v>1000000</v>
      </c>
    </row>
    <row r="25" spans="1:6" ht="25.5">
      <c r="A25" s="142" t="s">
        <v>427</v>
      </c>
      <c r="B25" s="143" t="s">
        <v>471</v>
      </c>
      <c r="C25" s="144"/>
      <c r="D25" s="144"/>
      <c r="E25" s="145"/>
      <c r="F25" s="146"/>
    </row>
    <row r="26" spans="1:6" ht="74.25">
      <c r="A26" s="147" t="s">
        <v>428</v>
      </c>
      <c r="B26" s="117" t="s">
        <v>470</v>
      </c>
      <c r="C26" s="118" t="s">
        <v>234</v>
      </c>
      <c r="D26" s="118">
        <v>1</v>
      </c>
      <c r="E26" s="131">
        <v>10000000</v>
      </c>
      <c r="F26" s="148">
        <f>E26*D26</f>
        <v>10000000</v>
      </c>
    </row>
    <row r="27" spans="1:6" ht="74.25">
      <c r="A27" s="147" t="s">
        <v>466</v>
      </c>
      <c r="B27" s="117" t="s">
        <v>473</v>
      </c>
      <c r="C27" s="118" t="s">
        <v>234</v>
      </c>
      <c r="D27" s="118">
        <v>1</v>
      </c>
      <c r="E27" s="131">
        <v>4000000</v>
      </c>
      <c r="F27" s="148">
        <f>E27*D27</f>
        <v>4000000</v>
      </c>
    </row>
    <row r="28" spans="1:6" ht="74.25">
      <c r="A28" s="147" t="s">
        <v>467</v>
      </c>
      <c r="B28" s="117" t="s">
        <v>474</v>
      </c>
      <c r="C28" s="118" t="s">
        <v>234</v>
      </c>
      <c r="D28" s="118">
        <v>1</v>
      </c>
      <c r="E28" s="131">
        <v>5000000</v>
      </c>
      <c r="F28" s="148">
        <f>E28*D28</f>
        <v>5000000</v>
      </c>
    </row>
    <row r="29" spans="1:6" ht="99">
      <c r="A29" s="147" t="s">
        <v>469</v>
      </c>
      <c r="B29" s="117" t="s">
        <v>393</v>
      </c>
      <c r="C29" s="118" t="s">
        <v>234</v>
      </c>
      <c r="D29" s="118">
        <v>1</v>
      </c>
      <c r="E29" s="119">
        <v>5000000</v>
      </c>
      <c r="F29" s="148">
        <f>E29*D29</f>
        <v>5000000</v>
      </c>
    </row>
    <row r="30" spans="1:6" ht="25.5">
      <c r="A30" s="122" t="s">
        <v>429</v>
      </c>
      <c r="B30" s="112" t="s">
        <v>394</v>
      </c>
      <c r="C30" s="113" t="s">
        <v>4</v>
      </c>
      <c r="D30" s="113">
        <v>1</v>
      </c>
      <c r="E30" s="123">
        <v>1000000</v>
      </c>
      <c r="F30" s="110">
        <f>E30*D30</f>
        <v>1000000</v>
      </c>
    </row>
    <row r="31" spans="1:6" ht="25.5" customHeight="1">
      <c r="A31" s="114" t="s">
        <v>459</v>
      </c>
      <c r="B31" s="114" t="s">
        <v>395</v>
      </c>
      <c r="C31" s="118"/>
      <c r="D31" s="118"/>
      <c r="E31" s="119"/>
      <c r="F31" s="148"/>
    </row>
    <row r="32" spans="1:6" ht="25.5">
      <c r="A32" s="149" t="s">
        <v>430</v>
      </c>
      <c r="B32" s="150" t="s">
        <v>396</v>
      </c>
      <c r="C32" s="151"/>
      <c r="D32" s="118"/>
      <c r="E32" s="119"/>
      <c r="F32" s="110"/>
    </row>
    <row r="33" spans="1:6" ht="25.5">
      <c r="A33" s="147" t="s">
        <v>431</v>
      </c>
      <c r="B33" s="117" t="s">
        <v>397</v>
      </c>
      <c r="C33" s="118" t="s">
        <v>19</v>
      </c>
      <c r="D33" s="118">
        <v>320</v>
      </c>
      <c r="E33" s="119">
        <v>15000</v>
      </c>
      <c r="F33" s="148">
        <f>E33*D33</f>
        <v>4800000</v>
      </c>
    </row>
    <row r="34" spans="1:6" ht="25.5">
      <c r="A34" s="147" t="s">
        <v>432</v>
      </c>
      <c r="B34" s="121" t="s">
        <v>398</v>
      </c>
      <c r="C34" s="118" t="s">
        <v>19</v>
      </c>
      <c r="D34" s="118">
        <v>32</v>
      </c>
      <c r="E34" s="119">
        <v>18000</v>
      </c>
      <c r="F34" s="148">
        <f>E34*D34</f>
        <v>576000</v>
      </c>
    </row>
    <row r="35" spans="1:6" ht="25.5">
      <c r="A35" s="147" t="s">
        <v>433</v>
      </c>
      <c r="B35" s="121" t="s">
        <v>399</v>
      </c>
      <c r="C35" s="118" t="s">
        <v>19</v>
      </c>
      <c r="D35" s="118">
        <v>140</v>
      </c>
      <c r="E35" s="119">
        <v>10000</v>
      </c>
      <c r="F35" s="148">
        <f>E35*D35</f>
        <v>1400000</v>
      </c>
    </row>
    <row r="36" spans="1:6" ht="25.5">
      <c r="A36" s="147" t="s">
        <v>434</v>
      </c>
      <c r="B36" s="112" t="s">
        <v>380</v>
      </c>
      <c r="C36" s="113" t="s">
        <v>19</v>
      </c>
      <c r="D36" s="118">
        <v>8</v>
      </c>
      <c r="E36" s="119">
        <v>150000</v>
      </c>
      <c r="F36" s="148">
        <f>E36*D36</f>
        <v>1200000</v>
      </c>
    </row>
    <row r="37" spans="1:6" ht="25.5">
      <c r="A37" s="147" t="s">
        <v>435</v>
      </c>
      <c r="B37" s="125" t="s">
        <v>381</v>
      </c>
      <c r="C37" s="113"/>
      <c r="D37" s="118"/>
      <c r="E37" s="119"/>
      <c r="F37" s="110"/>
    </row>
    <row r="38" spans="1:6" ht="49.5">
      <c r="A38" s="147" t="s">
        <v>436</v>
      </c>
      <c r="B38" s="127" t="s">
        <v>400</v>
      </c>
      <c r="C38" s="113" t="s">
        <v>19</v>
      </c>
      <c r="D38" s="118">
        <v>75</v>
      </c>
      <c r="E38" s="119">
        <v>450000</v>
      </c>
      <c r="F38" s="148">
        <f>E38*D38</f>
        <v>33750000</v>
      </c>
    </row>
    <row r="39" spans="1:6" ht="49.5">
      <c r="A39" s="147" t="s">
        <v>437</v>
      </c>
      <c r="B39" s="117" t="s">
        <v>401</v>
      </c>
      <c r="C39" s="152" t="s">
        <v>5</v>
      </c>
      <c r="D39" s="118">
        <v>40</v>
      </c>
      <c r="E39" s="119">
        <v>30000</v>
      </c>
      <c r="F39" s="148">
        <f>E39*D39</f>
        <v>1200000</v>
      </c>
    </row>
    <row r="40" spans="1:6" ht="51">
      <c r="A40" s="147" t="s">
        <v>438</v>
      </c>
      <c r="B40" s="121" t="s">
        <v>402</v>
      </c>
      <c r="C40" s="118" t="s">
        <v>22</v>
      </c>
      <c r="D40" s="118">
        <v>250</v>
      </c>
      <c r="E40" s="119">
        <v>20000</v>
      </c>
      <c r="F40" s="110">
        <f>E40*D40</f>
        <v>5000000</v>
      </c>
    </row>
    <row r="41" spans="1:6" ht="25.5">
      <c r="A41" s="147" t="s">
        <v>439</v>
      </c>
      <c r="B41" s="121" t="s">
        <v>403</v>
      </c>
      <c r="C41" s="118" t="s">
        <v>22</v>
      </c>
      <c r="D41" s="118">
        <v>110</v>
      </c>
      <c r="E41" s="119">
        <v>15000</v>
      </c>
      <c r="F41" s="148">
        <f>E41*D41</f>
        <v>1650000</v>
      </c>
    </row>
    <row r="42" spans="1:6" ht="51">
      <c r="A42" s="147" t="s">
        <v>440</v>
      </c>
      <c r="B42" s="121" t="s">
        <v>386</v>
      </c>
      <c r="C42" s="118" t="s">
        <v>22</v>
      </c>
      <c r="D42" s="118">
        <v>110</v>
      </c>
      <c r="E42" s="119">
        <v>20000</v>
      </c>
      <c r="F42" s="110">
        <f>E42*D42</f>
        <v>2200000</v>
      </c>
    </row>
    <row r="43" spans="1:6" ht="25.5">
      <c r="A43" s="147" t="s">
        <v>441</v>
      </c>
      <c r="B43" s="143" t="s">
        <v>475</v>
      </c>
      <c r="C43" s="144"/>
      <c r="D43" s="118"/>
      <c r="E43" s="119"/>
      <c r="F43" s="110"/>
    </row>
    <row r="44" spans="1:6" ht="74.25">
      <c r="A44" s="147" t="s">
        <v>463</v>
      </c>
      <c r="B44" s="117" t="s">
        <v>476</v>
      </c>
      <c r="C44" s="118" t="s">
        <v>234</v>
      </c>
      <c r="D44" s="118">
        <v>1</v>
      </c>
      <c r="E44" s="131">
        <v>8000000</v>
      </c>
      <c r="F44" s="148">
        <f>E44*D44</f>
        <v>8000000</v>
      </c>
    </row>
    <row r="45" spans="1:6" ht="74.25">
      <c r="A45" s="147" t="s">
        <v>464</v>
      </c>
      <c r="B45" s="117" t="s">
        <v>477</v>
      </c>
      <c r="C45" s="118" t="s">
        <v>234</v>
      </c>
      <c r="D45" s="118">
        <v>1</v>
      </c>
      <c r="E45" s="131">
        <v>3000000</v>
      </c>
      <c r="F45" s="148">
        <f>E45*D45</f>
        <v>3000000</v>
      </c>
    </row>
    <row r="46" spans="1:6" ht="74.25">
      <c r="A46" s="147" t="s">
        <v>465</v>
      </c>
      <c r="B46" s="117" t="s">
        <v>474</v>
      </c>
      <c r="C46" s="118" t="s">
        <v>234</v>
      </c>
      <c r="D46" s="118">
        <v>1</v>
      </c>
      <c r="E46" s="131">
        <v>5000000</v>
      </c>
      <c r="F46" s="148">
        <f>E46*D46</f>
        <v>5000000</v>
      </c>
    </row>
    <row r="47" spans="1:6" ht="99">
      <c r="A47" s="147" t="s">
        <v>478</v>
      </c>
      <c r="B47" s="117" t="s">
        <v>404</v>
      </c>
      <c r="C47" s="118" t="s">
        <v>234</v>
      </c>
      <c r="D47" s="118">
        <v>1</v>
      </c>
      <c r="E47" s="119">
        <v>2000000</v>
      </c>
      <c r="F47" s="148">
        <f>E47*D47</f>
        <v>2000000</v>
      </c>
    </row>
    <row r="48" spans="1:6" ht="25.5">
      <c r="A48" s="147" t="s">
        <v>442</v>
      </c>
      <c r="B48" s="112" t="s">
        <v>405</v>
      </c>
      <c r="C48" s="113" t="s">
        <v>4</v>
      </c>
      <c r="D48" s="118">
        <v>1</v>
      </c>
      <c r="E48" s="119">
        <v>1000000</v>
      </c>
      <c r="F48" s="110">
        <f>E48*D48</f>
        <v>1000000</v>
      </c>
    </row>
    <row r="49" spans="1:6" ht="25.5">
      <c r="A49" s="149" t="s">
        <v>443</v>
      </c>
      <c r="B49" s="150" t="s">
        <v>406</v>
      </c>
      <c r="C49" s="151"/>
      <c r="D49" s="118"/>
      <c r="E49" s="119"/>
      <c r="F49" s="110"/>
    </row>
    <row r="50" spans="1:6" ht="25.5">
      <c r="A50" s="147" t="s">
        <v>444</v>
      </c>
      <c r="B50" s="117" t="s">
        <v>397</v>
      </c>
      <c r="C50" s="118" t="s">
        <v>19</v>
      </c>
      <c r="D50" s="118">
        <v>180</v>
      </c>
      <c r="E50" s="119">
        <v>15000</v>
      </c>
      <c r="F50" s="148">
        <f>E50*D50</f>
        <v>2700000</v>
      </c>
    </row>
    <row r="51" spans="1:6" ht="25.5">
      <c r="A51" s="147" t="s">
        <v>445</v>
      </c>
      <c r="B51" s="121" t="s">
        <v>398</v>
      </c>
      <c r="C51" s="118" t="s">
        <v>19</v>
      </c>
      <c r="D51" s="118">
        <v>20</v>
      </c>
      <c r="E51" s="119">
        <v>18000</v>
      </c>
      <c r="F51" s="148">
        <f>E51*D51</f>
        <v>360000</v>
      </c>
    </row>
    <row r="52" spans="1:6" ht="25.5">
      <c r="A52" s="147" t="s">
        <v>446</v>
      </c>
      <c r="B52" s="121" t="s">
        <v>399</v>
      </c>
      <c r="C52" s="118" t="s">
        <v>19</v>
      </c>
      <c r="D52" s="118">
        <v>100</v>
      </c>
      <c r="E52" s="119">
        <v>10000</v>
      </c>
      <c r="F52" s="148">
        <f>E52*D52</f>
        <v>1000000</v>
      </c>
    </row>
    <row r="53" spans="1:6" ht="25.5">
      <c r="A53" s="147" t="s">
        <v>447</v>
      </c>
      <c r="B53" s="112" t="s">
        <v>380</v>
      </c>
      <c r="C53" s="113" t="s">
        <v>19</v>
      </c>
      <c r="D53" s="118">
        <v>5</v>
      </c>
      <c r="E53" s="119">
        <v>150000</v>
      </c>
      <c r="F53" s="148">
        <f>E53*D53</f>
        <v>750000</v>
      </c>
    </row>
    <row r="54" spans="1:6" ht="25.5">
      <c r="A54" s="147" t="s">
        <v>448</v>
      </c>
      <c r="B54" s="125" t="s">
        <v>381</v>
      </c>
      <c r="C54" s="113"/>
      <c r="D54" s="118"/>
      <c r="E54" s="119"/>
      <c r="F54" s="110"/>
    </row>
    <row r="55" spans="1:6" ht="49.5">
      <c r="A55" s="147" t="s">
        <v>449</v>
      </c>
      <c r="B55" s="127" t="s">
        <v>400</v>
      </c>
      <c r="C55" s="113" t="s">
        <v>19</v>
      </c>
      <c r="D55" s="118">
        <v>40</v>
      </c>
      <c r="E55" s="119">
        <v>450000</v>
      </c>
      <c r="F55" s="148">
        <f>E55*D55</f>
        <v>18000000</v>
      </c>
    </row>
    <row r="56" spans="1:6" ht="49.5">
      <c r="A56" s="147" t="s">
        <v>450</v>
      </c>
      <c r="B56" s="117" t="s">
        <v>401</v>
      </c>
      <c r="C56" s="152" t="s">
        <v>5</v>
      </c>
      <c r="D56" s="118">
        <v>27</v>
      </c>
      <c r="E56" s="119">
        <v>30000</v>
      </c>
      <c r="F56" s="148">
        <f>E56*D56</f>
        <v>810000</v>
      </c>
    </row>
    <row r="57" spans="1:6" ht="51">
      <c r="A57" s="147" t="s">
        <v>451</v>
      </c>
      <c r="B57" s="121" t="s">
        <v>402</v>
      </c>
      <c r="C57" s="118" t="s">
        <v>22</v>
      </c>
      <c r="D57" s="118">
        <v>100</v>
      </c>
      <c r="E57" s="119">
        <v>20000</v>
      </c>
      <c r="F57" s="148">
        <f>E57*D57</f>
        <v>2000000</v>
      </c>
    </row>
    <row r="58" spans="1:6" ht="25.5">
      <c r="A58" s="147" t="s">
        <v>452</v>
      </c>
      <c r="B58" s="121" t="s">
        <v>403</v>
      </c>
      <c r="C58" s="118" t="s">
        <v>22</v>
      </c>
      <c r="D58" s="118">
        <v>65</v>
      </c>
      <c r="E58" s="119">
        <v>15000</v>
      </c>
      <c r="F58" s="148">
        <f>E58*D58</f>
        <v>975000</v>
      </c>
    </row>
    <row r="59" spans="1:6" ht="51">
      <c r="A59" s="147" t="s">
        <v>453</v>
      </c>
      <c r="B59" s="121" t="s">
        <v>386</v>
      </c>
      <c r="C59" s="118" t="s">
        <v>22</v>
      </c>
      <c r="D59" s="118">
        <v>65</v>
      </c>
      <c r="E59" s="119">
        <v>20000</v>
      </c>
      <c r="F59" s="148">
        <f>E59*D59</f>
        <v>1300000</v>
      </c>
    </row>
    <row r="60" spans="1:6" ht="45">
      <c r="A60" s="147" t="s">
        <v>454</v>
      </c>
      <c r="B60" s="143" t="s">
        <v>468</v>
      </c>
      <c r="C60" s="144"/>
      <c r="D60" s="118"/>
      <c r="E60" s="119"/>
      <c r="F60" s="110"/>
    </row>
    <row r="61" spans="1:6" ht="74.25">
      <c r="A61" s="147" t="s">
        <v>460</v>
      </c>
      <c r="B61" s="117" t="s">
        <v>480</v>
      </c>
      <c r="C61" s="118" t="s">
        <v>234</v>
      </c>
      <c r="D61" s="118">
        <v>1</v>
      </c>
      <c r="E61" s="131">
        <v>7000000</v>
      </c>
      <c r="F61" s="148">
        <f>E61*D61</f>
        <v>7000000</v>
      </c>
    </row>
    <row r="62" spans="1:6" ht="74.25">
      <c r="A62" s="147" t="s">
        <v>461</v>
      </c>
      <c r="B62" s="117" t="s">
        <v>472</v>
      </c>
      <c r="C62" s="118" t="s">
        <v>234</v>
      </c>
      <c r="D62" s="118">
        <v>1</v>
      </c>
      <c r="E62" s="131">
        <v>2000000</v>
      </c>
      <c r="F62" s="148">
        <f>E62*D62</f>
        <v>2000000</v>
      </c>
    </row>
    <row r="63" spans="1:6" ht="74.25">
      <c r="A63" s="147" t="s">
        <v>462</v>
      </c>
      <c r="B63" s="117" t="s">
        <v>474</v>
      </c>
      <c r="C63" s="118" t="s">
        <v>234</v>
      </c>
      <c r="D63" s="118">
        <v>1</v>
      </c>
      <c r="E63" s="131">
        <v>5000000</v>
      </c>
      <c r="F63" s="148">
        <f>E63*D63</f>
        <v>5000000</v>
      </c>
    </row>
    <row r="64" spans="1:6" ht="99">
      <c r="A64" s="147" t="s">
        <v>479</v>
      </c>
      <c r="B64" s="117" t="s">
        <v>404</v>
      </c>
      <c r="C64" s="118" t="s">
        <v>234</v>
      </c>
      <c r="D64" s="118">
        <v>1</v>
      </c>
      <c r="E64" s="119">
        <v>2000000</v>
      </c>
      <c r="F64" s="148">
        <f>E64*D64</f>
        <v>2000000</v>
      </c>
    </row>
    <row r="65" spans="1:6" ht="26.25" thickBot="1">
      <c r="A65" s="147" t="s">
        <v>455</v>
      </c>
      <c r="B65" s="112" t="s">
        <v>405</v>
      </c>
      <c r="C65" s="113" t="s">
        <v>4</v>
      </c>
      <c r="D65" s="118">
        <v>1</v>
      </c>
      <c r="E65" s="119">
        <v>1000000</v>
      </c>
      <c r="F65" s="148">
        <f>E65*D65</f>
        <v>1000000</v>
      </c>
    </row>
    <row r="66" spans="1:6" s="156" customFormat="1" ht="43.5" customHeight="1">
      <c r="A66" s="153"/>
      <c r="B66" s="154"/>
      <c r="C66" s="175" t="s">
        <v>407</v>
      </c>
      <c r="D66" s="175"/>
      <c r="E66" s="176"/>
      <c r="F66" s="155">
        <f>SUM(F7:F65)</f>
        <v>691751000</v>
      </c>
    </row>
    <row r="74" spans="1:6" s="159" customFormat="1" ht="24.75">
      <c r="A74" s="157"/>
      <c r="B74" s="158"/>
      <c r="E74" s="160"/>
      <c r="F74" s="161"/>
    </row>
  </sheetData>
  <sheetProtection/>
  <mergeCells count="3">
    <mergeCell ref="A1:F1"/>
    <mergeCell ref="A2:F2"/>
    <mergeCell ref="C66:E66"/>
  </mergeCells>
  <printOptions/>
  <pageMargins left="0.5" right="0.5" top="1.5" bottom="1.55" header="0.3" footer="0.3"/>
  <pageSetup fitToHeight="0" horizontalDpi="600" verticalDpi="600" orientation="portrait" paperSize="9" scale="85"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H38"/>
  <sheetViews>
    <sheetView rightToLeft="1" tabSelected="1" zoomScalePageLayoutView="0" workbookViewId="0" topLeftCell="A1">
      <selection activeCell="A17" sqref="A17:F17"/>
    </sheetView>
  </sheetViews>
  <sheetFormatPr defaultColWidth="9.140625" defaultRowHeight="12.75"/>
  <cols>
    <col min="1" max="1" width="9.00390625" style="17" customWidth="1"/>
    <col min="2" max="2" width="72.421875" style="5" customWidth="1"/>
    <col min="3" max="3" width="17.421875" style="20" customWidth="1"/>
    <col min="4" max="4" width="9.140625" style="5" customWidth="1"/>
    <col min="5" max="5" width="12.00390625" style="5" bestFit="1" customWidth="1"/>
    <col min="6" max="16384" width="9.140625" style="5" customWidth="1"/>
  </cols>
  <sheetData>
    <row r="1" spans="1:6" ht="62.25" customHeight="1">
      <c r="A1" s="171" t="s">
        <v>481</v>
      </c>
      <c r="B1" s="187"/>
      <c r="C1" s="187"/>
      <c r="D1" s="91"/>
      <c r="E1" s="91"/>
      <c r="F1" s="91"/>
    </row>
    <row r="2" spans="1:3" ht="30" customHeight="1">
      <c r="A2" s="172" t="s">
        <v>203</v>
      </c>
      <c r="B2" s="172"/>
      <c r="C2" s="172"/>
    </row>
    <row r="3" spans="1:3" ht="1.5" customHeight="1" thickBot="1">
      <c r="A3" s="8"/>
      <c r="B3" s="8"/>
      <c r="C3" s="10"/>
    </row>
    <row r="4" spans="1:3" s="11" customFormat="1" ht="50.25" thickBot="1">
      <c r="A4" s="27" t="s">
        <v>0</v>
      </c>
      <c r="B4" s="28" t="s">
        <v>1</v>
      </c>
      <c r="C4" s="31" t="s">
        <v>200</v>
      </c>
    </row>
    <row r="5" spans="1:3" s="11" customFormat="1" ht="24.75">
      <c r="A5" s="162" t="s">
        <v>37</v>
      </c>
      <c r="B5" s="163" t="s">
        <v>456</v>
      </c>
      <c r="C5" s="164">
        <f>'كفرذذبيان أ'!F72</f>
        <v>1349800000</v>
      </c>
    </row>
    <row r="6" spans="1:3" ht="49.5">
      <c r="A6" s="165" t="s">
        <v>90</v>
      </c>
      <c r="B6" s="166" t="s">
        <v>363</v>
      </c>
      <c r="C6" s="90">
        <f>'كفرذذبيان ب'!F71</f>
        <v>1158060000</v>
      </c>
    </row>
    <row r="7" spans="1:3" ht="32.25" customHeight="1">
      <c r="A7" s="165" t="s">
        <v>128</v>
      </c>
      <c r="B7" s="166" t="s">
        <v>364</v>
      </c>
      <c r="C7" s="90">
        <f>'كفرذذبيان ج'!F72</f>
        <v>1347030000</v>
      </c>
    </row>
    <row r="8" spans="1:3" ht="32.25" customHeight="1">
      <c r="A8" s="165" t="s">
        <v>177</v>
      </c>
      <c r="B8" s="166" t="s">
        <v>365</v>
      </c>
      <c r="C8" s="90">
        <f>'كفرذذبيان د'!F68</f>
        <v>762475000</v>
      </c>
    </row>
    <row r="9" spans="1:3" ht="31.5" customHeight="1" thickBot="1">
      <c r="A9" s="167" t="s">
        <v>408</v>
      </c>
      <c r="B9" s="60" t="s">
        <v>409</v>
      </c>
      <c r="C9" s="168">
        <f>'كفردبيان ه'!F66</f>
        <v>691751000</v>
      </c>
    </row>
    <row r="10" spans="1:3" s="14" customFormat="1" ht="27.75" customHeight="1">
      <c r="A10" s="12"/>
      <c r="B10" s="75" t="s">
        <v>201</v>
      </c>
      <c r="C10" s="45">
        <f>SUM(C5:C9)</f>
        <v>5309116000</v>
      </c>
    </row>
    <row r="11" spans="1:3" s="14" customFormat="1" ht="25.5" customHeight="1" thickBot="1">
      <c r="A11" s="15" t="s">
        <v>35</v>
      </c>
      <c r="B11" s="74" t="s">
        <v>204</v>
      </c>
      <c r="C11" s="46">
        <f>C10*11%</f>
        <v>584002760</v>
      </c>
    </row>
    <row r="12" spans="1:3" s="14" customFormat="1" ht="25.5" customHeight="1" thickBot="1" thickTop="1">
      <c r="A12" s="15"/>
      <c r="B12" s="88" t="s">
        <v>202</v>
      </c>
      <c r="C12" s="47">
        <f>C10+C11</f>
        <v>5893118760</v>
      </c>
    </row>
    <row r="13" spans="1:3" s="14" customFormat="1" ht="23.25" customHeight="1" thickBot="1" thickTop="1">
      <c r="A13" s="16"/>
      <c r="B13" s="89" t="s">
        <v>367</v>
      </c>
      <c r="C13" s="47"/>
    </row>
    <row r="16" spans="1:6" ht="24.75">
      <c r="A16" s="181" t="s">
        <v>482</v>
      </c>
      <c r="B16" s="182"/>
      <c r="C16" s="182"/>
      <c r="D16" s="182"/>
      <c r="E16" s="182"/>
      <c r="F16" s="182"/>
    </row>
    <row r="17" spans="1:6" ht="24.75">
      <c r="A17" s="183" t="s">
        <v>366</v>
      </c>
      <c r="B17" s="184"/>
      <c r="C17" s="184"/>
      <c r="D17" s="184"/>
      <c r="E17" s="184"/>
      <c r="F17" s="184"/>
    </row>
    <row r="18" spans="1:6" ht="24.75">
      <c r="A18" s="183"/>
      <c r="B18" s="184"/>
      <c r="C18" s="184"/>
      <c r="D18" s="184"/>
      <c r="E18" s="184"/>
      <c r="F18" s="184"/>
    </row>
    <row r="19" spans="1:6" ht="25.5">
      <c r="A19" s="185"/>
      <c r="B19" s="186"/>
      <c r="C19" s="186"/>
      <c r="D19" s="186"/>
      <c r="E19" s="186"/>
      <c r="F19" s="186"/>
    </row>
    <row r="22" spans="1:3" ht="24.75">
      <c r="A22" s="177" t="s">
        <v>26</v>
      </c>
      <c r="B22" s="178"/>
      <c r="C22" s="178"/>
    </row>
    <row r="23" spans="1:3" ht="24.75">
      <c r="A23" s="177" t="s">
        <v>25</v>
      </c>
      <c r="B23" s="178"/>
      <c r="C23" s="178"/>
    </row>
    <row r="24" spans="1:3" ht="24.75">
      <c r="A24" s="179"/>
      <c r="B24" s="180"/>
      <c r="C24" s="180"/>
    </row>
    <row r="25" spans="1:3" ht="24.75">
      <c r="A25" s="177" t="s">
        <v>27</v>
      </c>
      <c r="B25" s="178"/>
      <c r="C25" s="178"/>
    </row>
    <row r="26" spans="2:3" ht="24.75" customHeight="1">
      <c r="B26" s="32"/>
      <c r="C26" s="32"/>
    </row>
    <row r="27" spans="1:3" ht="24.75" customHeight="1">
      <c r="A27" s="177" t="s">
        <v>24</v>
      </c>
      <c r="B27" s="178"/>
      <c r="C27" s="178"/>
    </row>
    <row r="28" spans="1:3" ht="24.75" customHeight="1">
      <c r="A28" s="177" t="s">
        <v>23</v>
      </c>
      <c r="B28" s="178"/>
      <c r="C28" s="178"/>
    </row>
    <row r="29" spans="1:3" ht="24.75" customHeight="1">
      <c r="A29" s="33"/>
      <c r="B29" s="34"/>
      <c r="C29" s="34"/>
    </row>
    <row r="30" spans="1:3" ht="24.75">
      <c r="A30" s="177" t="s">
        <v>46</v>
      </c>
      <c r="B30" s="178"/>
      <c r="C30" s="178"/>
    </row>
    <row r="38" spans="1:8" s="18" customFormat="1" ht="24.75">
      <c r="A38" s="17"/>
      <c r="B38" s="40"/>
      <c r="C38" s="20"/>
      <c r="D38" s="5"/>
      <c r="E38" s="5"/>
      <c r="F38" s="5"/>
      <c r="G38" s="5"/>
      <c r="H38" s="5"/>
    </row>
  </sheetData>
  <sheetProtection/>
  <mergeCells count="13">
    <mergeCell ref="A16:F16"/>
    <mergeCell ref="A17:F17"/>
    <mergeCell ref="A18:F18"/>
    <mergeCell ref="A19:F19"/>
    <mergeCell ref="A1:C1"/>
    <mergeCell ref="A2:C2"/>
    <mergeCell ref="A28:C28"/>
    <mergeCell ref="A30:C30"/>
    <mergeCell ref="A22:C22"/>
    <mergeCell ref="A23:C23"/>
    <mergeCell ref="A24:C24"/>
    <mergeCell ref="A25:C25"/>
    <mergeCell ref="A27:C27"/>
  </mergeCells>
  <printOptions/>
  <pageMargins left="0.5" right="0.75" top="0.6" bottom="0.8" header="0.3" footer="0.3"/>
  <pageSetup fitToHeight="0" horizontalDpi="600" verticalDpi="600" orientation="portrait" paperSize="9"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dc:creator>
  <cp:keywords/>
  <dc:description/>
  <cp:lastModifiedBy>Laure</cp:lastModifiedBy>
  <cp:lastPrinted>2018-05-31T05:55:58Z</cp:lastPrinted>
  <dcterms:created xsi:type="dcterms:W3CDTF">2007-10-24T13:50:03Z</dcterms:created>
  <dcterms:modified xsi:type="dcterms:W3CDTF">2018-05-31T05:56:01Z</dcterms:modified>
  <cp:category/>
  <cp:version/>
  <cp:contentType/>
  <cp:contentStatus/>
</cp:coreProperties>
</file>